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goossens\Dropbox\Food4Schools\NHBG\Bids\2022-2023\Submitted Bids\Grocery\PFG\"/>
    </mc:Choice>
  </mc:AlternateContent>
  <xr:revisionPtr revIDLastSave="0" documentId="13_ncr:1_{8E681A6C-1912-4F7C-A066-6C74FB7144FB}" xr6:coauthVersionLast="47" xr6:coauthVersionMax="47" xr10:uidLastSave="{00000000-0000-0000-0000-000000000000}"/>
  <bookViews>
    <workbookView xWindow="28680" yWindow="-120" windowWidth="29040" windowHeight="15840" xr2:uid="{083687D5-6D5A-4D1C-8F4B-E219BD42B22F}"/>
  </bookViews>
  <sheets>
    <sheet name="PFS NORTHCENTER" sheetId="1" r:id="rId1"/>
  </sheets>
  <externalReferences>
    <externalReference r:id="rId2"/>
  </externalReferences>
  <definedNames>
    <definedName name="end" localSheetId="0">'PFS NORTHCENTER'!$O$609</definedName>
    <definedName name="end">'[1]Thurston Foods, Inc.'!$R$581</definedName>
    <definedName name="_xlnm.Print_Area" localSheetId="0">'PFS NORTHCENTER'!$A:$P</definedName>
    <definedName name="_xlnm.Print_Titles" localSheetId="0">'PFS NORTHCENTER'!$1:$2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32" i="1" l="1"/>
  <c r="M227" i="1"/>
  <c r="Q227" i="1" s="1"/>
  <c r="M608" i="1" l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5" i="1"/>
  <c r="M584" i="1"/>
  <c r="M583" i="1"/>
  <c r="M582" i="1"/>
  <c r="M581" i="1"/>
  <c r="M580" i="1"/>
  <c r="M579" i="1"/>
  <c r="M578" i="1"/>
  <c r="M577" i="1"/>
  <c r="O577" i="1" s="1"/>
  <c r="M576" i="1"/>
  <c r="O576" i="1" s="1"/>
  <c r="M575" i="1"/>
  <c r="O575" i="1" s="1"/>
  <c r="M574" i="1"/>
  <c r="O574" i="1" s="1"/>
  <c r="M573" i="1"/>
  <c r="M572" i="1"/>
  <c r="M571" i="1"/>
  <c r="M570" i="1"/>
  <c r="M569" i="1"/>
  <c r="M568" i="1"/>
  <c r="M567" i="1"/>
  <c r="M566" i="1"/>
  <c r="M565" i="1"/>
  <c r="M564" i="1"/>
  <c r="O564" i="1" s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3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8" i="1"/>
  <c r="M317" i="1"/>
  <c r="M316" i="1"/>
  <c r="M315" i="1"/>
  <c r="M314" i="1"/>
  <c r="M313" i="1"/>
  <c r="M312" i="1"/>
  <c r="M310" i="1"/>
  <c r="M309" i="1"/>
  <c r="M308" i="1"/>
  <c r="M307" i="1"/>
  <c r="O307" i="1" s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6" i="1"/>
  <c r="M225" i="1"/>
  <c r="M224" i="1"/>
  <c r="M223" i="1"/>
  <c r="M222" i="1"/>
  <c r="M221" i="1"/>
  <c r="M220" i="1"/>
  <c r="M219" i="1"/>
  <c r="M218" i="1"/>
  <c r="M217" i="1"/>
  <c r="M216" i="1"/>
  <c r="M214" i="1"/>
  <c r="M213" i="1"/>
  <c r="M212" i="1"/>
  <c r="M211" i="1"/>
  <c r="M210" i="1"/>
  <c r="M209" i="1"/>
  <c r="M208" i="1"/>
  <c r="M207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O40" i="1" s="1"/>
  <c r="M39" i="1"/>
  <c r="M38" i="1"/>
  <c r="M37" i="1"/>
  <c r="O37" i="1" s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9" i="1"/>
  <c r="M8" i="1"/>
  <c r="M7" i="1"/>
  <c r="M5" i="1"/>
  <c r="M4" i="1"/>
  <c r="O8" i="1" l="1"/>
  <c r="O140" i="1"/>
  <c r="O156" i="1"/>
  <c r="O146" i="1"/>
  <c r="O145" i="1"/>
  <c r="O150" i="1"/>
  <c r="O142" i="1"/>
  <c r="O148" i="1"/>
  <c r="O157" i="1" l="1"/>
  <c r="O139" i="1"/>
  <c r="O138" i="1"/>
  <c r="O347" i="1"/>
  <c r="O346" i="1"/>
  <c r="O318" i="1" l="1"/>
  <c r="O317" i="1"/>
  <c r="O316" i="1"/>
  <c r="O315" i="1"/>
  <c r="O314" i="1"/>
  <c r="O313" i="1"/>
  <c r="O312" i="1"/>
  <c r="O368" i="1"/>
  <c r="O366" i="1"/>
  <c r="O367" i="1"/>
  <c r="O365" i="1"/>
  <c r="A311" i="1" l="1"/>
  <c r="O169" i="1"/>
  <c r="O168" i="1"/>
  <c r="O379" i="1"/>
  <c r="O377" i="1"/>
  <c r="O375" i="1"/>
  <c r="O361" i="1"/>
  <c r="O160" i="1" l="1"/>
  <c r="O293" i="1" l="1"/>
  <c r="O291" i="1"/>
  <c r="O286" i="1"/>
  <c r="O223" i="1"/>
  <c r="O229" i="1"/>
  <c r="O228" i="1"/>
  <c r="O226" i="1"/>
  <c r="O191" i="1"/>
  <c r="O129" i="1"/>
  <c r="O128" i="1"/>
  <c r="O82" i="1"/>
  <c r="O74" i="1"/>
  <c r="O69" i="1"/>
  <c r="O68" i="1"/>
  <c r="O67" i="1"/>
  <c r="O66" i="1"/>
  <c r="O23" i="1"/>
  <c r="O22" i="1"/>
  <c r="O19" i="1"/>
  <c r="O14" i="1"/>
  <c r="O11" i="1" l="1"/>
  <c r="O494" i="1" l="1"/>
  <c r="O325" i="1"/>
  <c r="O324" i="1"/>
  <c r="O238" i="1"/>
  <c r="O171" i="1"/>
  <c r="I386" i="1"/>
  <c r="O467" i="1"/>
  <c r="O239" i="1"/>
  <c r="O424" i="1"/>
  <c r="O471" i="1"/>
  <c r="O34" i="1"/>
  <c r="O326" i="1"/>
  <c r="O296" i="1"/>
  <c r="O492" i="1" l="1"/>
  <c r="O501" i="1"/>
  <c r="O484" i="1"/>
  <c r="O411" i="1" l="1"/>
  <c r="O35" i="1"/>
  <c r="O32" i="1"/>
  <c r="O31" i="1"/>
  <c r="O18" i="1" l="1"/>
  <c r="O147" i="1"/>
  <c r="O382" i="1"/>
  <c r="O433" i="1"/>
  <c r="O100" i="1"/>
  <c r="O343" i="1"/>
  <c r="M6" i="1"/>
  <c r="O285" i="1" l="1"/>
  <c r="O284" i="1"/>
  <c r="O283" i="1"/>
  <c r="O282" i="1"/>
  <c r="O472" i="1"/>
  <c r="O445" i="1"/>
  <c r="O64" i="1"/>
  <c r="O608" i="1" l="1"/>
  <c r="O607" i="1"/>
  <c r="O606" i="1"/>
  <c r="O605" i="1"/>
  <c r="O604" i="1"/>
  <c r="O603" i="1"/>
  <c r="O602" i="1"/>
  <c r="O601" i="1"/>
  <c r="O600" i="1"/>
  <c r="O599" i="1"/>
  <c r="O598" i="1"/>
  <c r="O597" i="1"/>
  <c r="O596" i="1"/>
  <c r="O595" i="1"/>
  <c r="O594" i="1"/>
  <c r="O593" i="1"/>
  <c r="O592" i="1"/>
  <c r="O591" i="1"/>
  <c r="O590" i="1"/>
  <c r="O589" i="1"/>
  <c r="O588" i="1"/>
  <c r="O587" i="1"/>
  <c r="O586" i="1"/>
  <c r="O585" i="1"/>
  <c r="O584" i="1"/>
  <c r="O583" i="1"/>
  <c r="O582" i="1"/>
  <c r="O581" i="1"/>
  <c r="O580" i="1"/>
  <c r="O579" i="1"/>
  <c r="O578" i="1"/>
  <c r="O573" i="1"/>
  <c r="O572" i="1"/>
  <c r="O571" i="1"/>
  <c r="O570" i="1"/>
  <c r="O569" i="1"/>
  <c r="O568" i="1"/>
  <c r="O567" i="1"/>
  <c r="O566" i="1"/>
  <c r="O565" i="1"/>
  <c r="O563" i="1"/>
  <c r="O562" i="1"/>
  <c r="O561" i="1"/>
  <c r="O560" i="1"/>
  <c r="O559" i="1"/>
  <c r="O558" i="1"/>
  <c r="O557" i="1"/>
  <c r="O556" i="1"/>
  <c r="O555" i="1"/>
  <c r="O554" i="1"/>
  <c r="O553" i="1"/>
  <c r="O552" i="1"/>
  <c r="O551" i="1"/>
  <c r="O550" i="1"/>
  <c r="O549" i="1"/>
  <c r="O547" i="1"/>
  <c r="O546" i="1"/>
  <c r="O545" i="1"/>
  <c r="O544" i="1"/>
  <c r="O543" i="1"/>
  <c r="O542" i="1"/>
  <c r="O541" i="1"/>
  <c r="O540" i="1"/>
  <c r="O539" i="1"/>
  <c r="O538" i="1"/>
  <c r="O537" i="1"/>
  <c r="O536" i="1"/>
  <c r="O535" i="1"/>
  <c r="O533" i="1"/>
  <c r="O532" i="1"/>
  <c r="O531" i="1"/>
  <c r="O530" i="1"/>
  <c r="O529" i="1"/>
  <c r="O528" i="1"/>
  <c r="O527" i="1"/>
  <c r="O526" i="1"/>
  <c r="O525" i="1"/>
  <c r="O524" i="1"/>
  <c r="O523" i="1"/>
  <c r="O522" i="1"/>
  <c r="O521" i="1"/>
  <c r="O520" i="1"/>
  <c r="O519" i="1"/>
  <c r="O518" i="1"/>
  <c r="O517" i="1"/>
  <c r="O516" i="1"/>
  <c r="O515" i="1"/>
  <c r="O514" i="1"/>
  <c r="O513" i="1"/>
  <c r="O512" i="1"/>
  <c r="O511" i="1"/>
  <c r="O510" i="1"/>
  <c r="O509" i="1"/>
  <c r="O508" i="1"/>
  <c r="O507" i="1"/>
  <c r="O506" i="1"/>
  <c r="O504" i="1"/>
  <c r="O485" i="1"/>
  <c r="O502" i="1"/>
  <c r="O500" i="1"/>
  <c r="O499" i="1"/>
  <c r="O498" i="1"/>
  <c r="O496" i="1"/>
  <c r="O497" i="1"/>
  <c r="O495" i="1"/>
  <c r="O493" i="1"/>
  <c r="O491" i="1"/>
  <c r="O490" i="1"/>
  <c r="O486" i="1"/>
  <c r="O489" i="1"/>
  <c r="O488" i="1"/>
  <c r="O487" i="1"/>
  <c r="O483" i="1"/>
  <c r="O470" i="1"/>
  <c r="O480" i="1"/>
  <c r="O479" i="1"/>
  <c r="O478" i="1"/>
  <c r="O476" i="1"/>
  <c r="O474" i="1"/>
  <c r="O475" i="1"/>
  <c r="O477" i="1"/>
  <c r="O473" i="1"/>
  <c r="O481" i="1"/>
  <c r="O468" i="1"/>
  <c r="O469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4" i="1"/>
  <c r="O443" i="1"/>
  <c r="O442" i="1"/>
  <c r="O441" i="1"/>
  <c r="O440" i="1"/>
  <c r="O439" i="1"/>
  <c r="O437" i="1"/>
  <c r="O436" i="1"/>
  <c r="O435" i="1"/>
  <c r="O434" i="1"/>
  <c r="O432" i="1"/>
  <c r="O431" i="1"/>
  <c r="O430" i="1"/>
  <c r="O429" i="1"/>
  <c r="O428" i="1"/>
  <c r="O427" i="1"/>
  <c r="O426" i="1"/>
  <c r="O425" i="1"/>
  <c r="O423" i="1"/>
  <c r="O422" i="1"/>
  <c r="O421" i="1"/>
  <c r="O420" i="1"/>
  <c r="O418" i="1"/>
  <c r="O416" i="1"/>
  <c r="O415" i="1"/>
  <c r="O414" i="1"/>
  <c r="O413" i="1"/>
  <c r="O412" i="1"/>
  <c r="O410" i="1"/>
  <c r="O409" i="1"/>
  <c r="O408" i="1"/>
  <c r="O407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0" i="1"/>
  <c r="O388" i="1"/>
  <c r="O386" i="1"/>
  <c r="O385" i="1"/>
  <c r="O384" i="1"/>
  <c r="O383" i="1"/>
  <c r="O381" i="1"/>
  <c r="O380" i="1"/>
  <c r="O374" i="1"/>
  <c r="O373" i="1"/>
  <c r="O372" i="1"/>
  <c r="O370" i="1"/>
  <c r="O369" i="1"/>
  <c r="O364" i="1"/>
  <c r="O363" i="1"/>
  <c r="O362" i="1"/>
  <c r="O359" i="1"/>
  <c r="O358" i="1"/>
  <c r="O356" i="1"/>
  <c r="O355" i="1"/>
  <c r="O354" i="1"/>
  <c r="O353" i="1"/>
  <c r="O352" i="1"/>
  <c r="O351" i="1"/>
  <c r="O350" i="1"/>
  <c r="O349" i="1"/>
  <c r="O348" i="1"/>
  <c r="O344" i="1"/>
  <c r="O342" i="1"/>
  <c r="O341" i="1"/>
  <c r="O340" i="1"/>
  <c r="O339" i="1"/>
  <c r="O338" i="1"/>
  <c r="O337" i="1"/>
  <c r="O336" i="1"/>
  <c r="O335" i="1"/>
  <c r="O334" i="1"/>
  <c r="O333" i="1"/>
  <c r="O332" i="1"/>
  <c r="O330" i="1"/>
  <c r="O331" i="1"/>
  <c r="O328" i="1"/>
  <c r="O329" i="1"/>
  <c r="O327" i="1"/>
  <c r="O323" i="1"/>
  <c r="O322" i="1"/>
  <c r="O320" i="1"/>
  <c r="O321" i="1"/>
  <c r="O310" i="1"/>
  <c r="O309" i="1"/>
  <c r="O308" i="1"/>
  <c r="O306" i="1"/>
  <c r="O305" i="1"/>
  <c r="O304" i="1"/>
  <c r="O303" i="1"/>
  <c r="O302" i="1"/>
  <c r="O301" i="1"/>
  <c r="O300" i="1"/>
  <c r="O299" i="1"/>
  <c r="O298" i="1"/>
  <c r="O297" i="1"/>
  <c r="O295" i="1"/>
  <c r="O294" i="1"/>
  <c r="O292" i="1"/>
  <c r="O290" i="1"/>
  <c r="O289" i="1"/>
  <c r="O288" i="1"/>
  <c r="O287" i="1"/>
  <c r="O281" i="1"/>
  <c r="O280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5" i="1"/>
  <c r="O254" i="1"/>
  <c r="O253" i="1"/>
  <c r="O252" i="1"/>
  <c r="O251" i="1"/>
  <c r="O250" i="1"/>
  <c r="O249" i="1"/>
  <c r="O248" i="1"/>
  <c r="O247" i="1"/>
  <c r="O246" i="1"/>
  <c r="O244" i="1"/>
  <c r="O243" i="1"/>
  <c r="O242" i="1"/>
  <c r="O241" i="1"/>
  <c r="O240" i="1"/>
  <c r="O237" i="1"/>
  <c r="O236" i="1"/>
  <c r="O235" i="1"/>
  <c r="O234" i="1"/>
  <c r="O233" i="1"/>
  <c r="O232" i="1"/>
  <c r="O231" i="1"/>
  <c r="O230" i="1"/>
  <c r="O225" i="1"/>
  <c r="O224" i="1"/>
  <c r="O222" i="1"/>
  <c r="O221" i="1"/>
  <c r="O220" i="1"/>
  <c r="O219" i="1"/>
  <c r="O218" i="1"/>
  <c r="O217" i="1"/>
  <c r="O216" i="1"/>
  <c r="O214" i="1"/>
  <c r="O213" i="1"/>
  <c r="O212" i="1"/>
  <c r="O211" i="1"/>
  <c r="O210" i="1"/>
  <c r="O209" i="1"/>
  <c r="O208" i="1"/>
  <c r="O207" i="1"/>
  <c r="O205" i="1"/>
  <c r="O204" i="1"/>
  <c r="O203" i="1"/>
  <c r="O202" i="1"/>
  <c r="O201" i="1"/>
  <c r="O199" i="1"/>
  <c r="O198" i="1"/>
  <c r="O197" i="1"/>
  <c r="O196" i="1"/>
  <c r="O195" i="1"/>
  <c r="O194" i="1"/>
  <c r="O193" i="1"/>
  <c r="O192" i="1"/>
  <c r="O190" i="1"/>
  <c r="O188" i="1"/>
  <c r="O187" i="1"/>
  <c r="O186" i="1"/>
  <c r="O185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0" i="1"/>
  <c r="O167" i="1"/>
  <c r="O166" i="1"/>
  <c r="O165" i="1"/>
  <c r="O164" i="1"/>
  <c r="O163" i="1"/>
  <c r="O162" i="1"/>
  <c r="O159" i="1"/>
  <c r="O154" i="1"/>
  <c r="O152" i="1"/>
  <c r="O144" i="1"/>
  <c r="O136" i="1"/>
  <c r="O134" i="1"/>
  <c r="O132" i="1"/>
  <c r="O131" i="1"/>
  <c r="O130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7" i="1"/>
  <c r="O106" i="1"/>
  <c r="O105" i="1"/>
  <c r="O104" i="1"/>
  <c r="O103" i="1"/>
  <c r="O102" i="1"/>
  <c r="O101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33" i="1"/>
  <c r="O30" i="1"/>
  <c r="O84" i="1"/>
  <c r="O83" i="1"/>
  <c r="O81" i="1"/>
  <c r="O80" i="1"/>
  <c r="O79" i="1"/>
  <c r="O78" i="1"/>
  <c r="O77" i="1"/>
  <c r="O76" i="1"/>
  <c r="O75" i="1"/>
  <c r="O73" i="1"/>
  <c r="O72" i="1"/>
  <c r="O71" i="1"/>
  <c r="O70" i="1"/>
  <c r="O65" i="1"/>
  <c r="O63" i="1"/>
  <c r="O62" i="1"/>
  <c r="O61" i="1"/>
  <c r="O60" i="1"/>
  <c r="O59" i="1"/>
  <c r="O58" i="1"/>
  <c r="O57" i="1"/>
  <c r="O56" i="1"/>
  <c r="O55" i="1"/>
  <c r="O52" i="1"/>
  <c r="O50" i="1"/>
  <c r="O48" i="1"/>
  <c r="O47" i="1"/>
  <c r="O46" i="1"/>
  <c r="O45" i="1"/>
  <c r="O44" i="1"/>
  <c r="O42" i="1"/>
  <c r="O41" i="1"/>
  <c r="O39" i="1"/>
  <c r="O38" i="1"/>
  <c r="O36" i="1"/>
  <c r="O28" i="1"/>
  <c r="O27" i="1"/>
  <c r="O26" i="1"/>
  <c r="O25" i="1"/>
  <c r="O24" i="1"/>
  <c r="O20" i="1"/>
  <c r="O17" i="1"/>
  <c r="O16" i="1"/>
  <c r="O15" i="1"/>
  <c r="O13" i="1"/>
  <c r="O7" i="1"/>
  <c r="O6" i="1"/>
  <c r="O4" i="1"/>
  <c r="D619" i="1" l="1"/>
  <c r="C619" i="1" s="1"/>
  <c r="A345" i="1"/>
  <c r="C622" i="1"/>
  <c r="A10" i="1"/>
  <c r="C612" i="1"/>
  <c r="C615" i="1"/>
  <c r="A133" i="1"/>
  <c r="A3" i="1"/>
  <c r="A586" i="1"/>
  <c r="A319" i="1"/>
  <c r="A503" i="1"/>
  <c r="C614" i="1"/>
  <c r="A108" i="1"/>
  <c r="C620" i="1"/>
  <c r="A279" i="1"/>
  <c r="C613" i="1"/>
  <c r="A54" i="1"/>
  <c r="A161" i="1"/>
  <c r="A256" i="1"/>
  <c r="C617" i="1"/>
  <c r="A206" i="1"/>
  <c r="C624" i="1"/>
  <c r="C611" i="1"/>
  <c r="O609" i="1"/>
  <c r="C618" i="1"/>
  <c r="C616" i="1"/>
  <c r="A215" i="1"/>
  <c r="A371" i="1"/>
  <c r="C623" i="1"/>
  <c r="A438" i="1"/>
  <c r="C621" i="1"/>
  <c r="C625" i="1"/>
  <c r="A463" i="1"/>
  <c r="C628" i="1"/>
  <c r="A534" i="1"/>
  <c r="C626" i="1"/>
  <c r="A482" i="1"/>
  <c r="C627" i="1"/>
  <c r="C629" i="1" l="1"/>
</calcChain>
</file>

<file path=xl/sharedStrings.xml><?xml version="1.0" encoding="utf-8"?>
<sst xmlns="http://schemas.openxmlformats.org/spreadsheetml/2006/main" count="3534" uniqueCount="1803">
  <si>
    <t>Line</t>
  </si>
  <si>
    <t>Item</t>
  </si>
  <si>
    <t>Approved Item(s)</t>
  </si>
  <si>
    <t>Distributor Code</t>
  </si>
  <si>
    <t>Broker</t>
  </si>
  <si>
    <t>Case Size</t>
  </si>
  <si>
    <t>Description</t>
  </si>
  <si>
    <t>Projected Usage</t>
  </si>
  <si>
    <t>Base Case Size</t>
  </si>
  <si>
    <t>Domestic Product</t>
  </si>
  <si>
    <t>Brand and Item to be Provided</t>
  </si>
  <si>
    <t>Actual Case Size</t>
  </si>
  <si>
    <t>Adjusted Projection</t>
  </si>
  <si>
    <t>Extension</t>
  </si>
  <si>
    <t>Comment</t>
  </si>
  <si>
    <t>Waypoint</t>
  </si>
  <si>
    <t>X</t>
  </si>
  <si>
    <t xml:space="preserve">Beef, ground, 80/20      </t>
  </si>
  <si>
    <t>Distributor's Choice</t>
  </si>
  <si>
    <t>4 10#</t>
  </si>
  <si>
    <t>American Patriot</t>
  </si>
  <si>
    <t>10#</t>
  </si>
  <si>
    <t>20#</t>
  </si>
  <si>
    <t>Beef, shaved steak, raw</t>
  </si>
  <si>
    <t>Old Neighborhood 885</t>
  </si>
  <si>
    <t>Letizio</t>
  </si>
  <si>
    <t>Extra Lean</t>
  </si>
  <si>
    <t>At Your Service</t>
  </si>
  <si>
    <t>Biscuit, honey wheat, white</t>
  </si>
  <si>
    <t>Bridgford 6285</t>
  </si>
  <si>
    <t>100 2.25 oz.</t>
  </si>
  <si>
    <t>Each biscuit provides 2.0 WG.</t>
  </si>
  <si>
    <t>Bread, sandwich, white wheat sliced</t>
  </si>
  <si>
    <t>Bakecrafter 3357</t>
  </si>
  <si>
    <t>12-28 (1oz.) slice loaves</t>
  </si>
  <si>
    <t>Each slice provides 1.0 ounce grain equivalents.</t>
  </si>
  <si>
    <t>Breadstick dough, cheesy garlic</t>
  </si>
  <si>
    <t>Bridgford Foods Corp 6787</t>
  </si>
  <si>
    <t xml:space="preserve">360 1.25 oz. </t>
  </si>
  <si>
    <t>Layer pack</t>
  </si>
  <si>
    <t>Breadstick, RS, WG garlic</t>
  </si>
  <si>
    <t>BakeCrafter 1637</t>
  </si>
  <si>
    <t>144 1.96oz.</t>
  </si>
  <si>
    <t>Croissant, WG, sliced</t>
  </si>
  <si>
    <t>Bakecrafter 869</t>
  </si>
  <si>
    <t>150 2.2 oz.</t>
  </si>
  <si>
    <t>WG round, fully sliced.  2.0 WG</t>
  </si>
  <si>
    <t>Hadley Farms 139</t>
  </si>
  <si>
    <t>144 2.2 oz.</t>
  </si>
  <si>
    <t>Whole Grain Croissant, Sliced, 2.0 WG</t>
  </si>
  <si>
    <t>Flatbread, WG 4"  Mini</t>
  </si>
  <si>
    <t>Rich's 828</t>
  </si>
  <si>
    <t>192 1.0 oz.</t>
  </si>
  <si>
    <t xml:space="preserve">Flatbread, WG 6x6 </t>
  </si>
  <si>
    <t>Rich's 14010</t>
  </si>
  <si>
    <t>192 2.0 oz.</t>
  </si>
  <si>
    <t>6x6 oven fired flatbread.</t>
  </si>
  <si>
    <t>Flour, all purpose white, enriched</t>
  </si>
  <si>
    <t>2 25#</t>
  </si>
  <si>
    <t>Garlic Knot, WG</t>
  </si>
  <si>
    <t>Tasty Brands 62200</t>
  </si>
  <si>
    <t>144 2.0 oz.</t>
  </si>
  <si>
    <t>Each 2 oz.knot provides 2.0 WG</t>
  </si>
  <si>
    <t>Muffin, English white WG</t>
  </si>
  <si>
    <t>BakeCrafters 802</t>
  </si>
  <si>
    <t>English Muffins, Whole Grain White, Sliced, 3.5"</t>
  </si>
  <si>
    <t>Muffintown 08198</t>
  </si>
  <si>
    <t>Key Impact</t>
  </si>
  <si>
    <t>2oz. Smart Choice, Sliced Whole Grain English Muffin</t>
  </si>
  <si>
    <t>Roll, hamburger, white WG</t>
  </si>
  <si>
    <t>BakeCrafter 453</t>
  </si>
  <si>
    <t>120 2.0 oz.</t>
  </si>
  <si>
    <t>3.75 inch., 2 WG</t>
  </si>
  <si>
    <t>Roll, honey wheat</t>
  </si>
  <si>
    <t>Bridgford Foods Corp 6611</t>
  </si>
  <si>
    <t>120 1.0 oz.</t>
  </si>
  <si>
    <t>Heat and serve</t>
  </si>
  <si>
    <t>Roll, hot dog, white WG</t>
  </si>
  <si>
    <t>BakeCrafter 471</t>
  </si>
  <si>
    <t>Sliced 6"</t>
  </si>
  <si>
    <t>Roll, Kaiser, WG</t>
  </si>
  <si>
    <t>Homestead 375</t>
  </si>
  <si>
    <t>96 2.2 oz.</t>
  </si>
  <si>
    <t>Whole Grain Kaiser Roll, sliced, provdes 2.0 WG</t>
  </si>
  <si>
    <t>Bakecrafter 4067</t>
  </si>
  <si>
    <t>96 2.0 oz.</t>
  </si>
  <si>
    <t>Roll, pretzel</t>
  </si>
  <si>
    <t>J&amp;J 7054</t>
  </si>
  <si>
    <t>108 2.7 oz.</t>
  </si>
  <si>
    <t>51% WG-No Sodium, 2.7 oz.</t>
  </si>
  <si>
    <t>Roll, slider, WG, Sliced</t>
  </si>
  <si>
    <t>Bakecrafter 3474</t>
  </si>
  <si>
    <t>Roll, sub, white WG approx. 6"</t>
  </si>
  <si>
    <t>Bakecrafter 4062</t>
  </si>
  <si>
    <t>WG, Pan Baked, Split Top, Hinge Sliced, 6", 2.0 breads</t>
  </si>
  <si>
    <t>Texas Toast, WG</t>
  </si>
  <si>
    <t>BakeCrafter 1605</t>
  </si>
  <si>
    <t>125 1.2 oz.</t>
  </si>
  <si>
    <t>Reduced fat and sodium, bulk</t>
  </si>
  <si>
    <t>Tortilla, 10", WW</t>
  </si>
  <si>
    <t>Father Sam's 96001</t>
  </si>
  <si>
    <t>2.0 WG</t>
  </si>
  <si>
    <t>Harbar 21005054</t>
  </si>
  <si>
    <t>2.5 WG</t>
  </si>
  <si>
    <t>Tortilla, 6", WW</t>
  </si>
  <si>
    <t>Father Sam's 96003</t>
  </si>
  <si>
    <t>1.0 WG</t>
  </si>
  <si>
    <t>Harbar 20605053</t>
  </si>
  <si>
    <t>Tortilla, 8-9", WW</t>
  </si>
  <si>
    <t>Father Sam's 96002</t>
  </si>
  <si>
    <t>1.75 WG</t>
  </si>
  <si>
    <t>Harbar 68860205</t>
  </si>
  <si>
    <t>Apple Frudel, WG, IW</t>
  </si>
  <si>
    <t>GM 18000-27852</t>
  </si>
  <si>
    <t>GM</t>
  </si>
  <si>
    <t>72 2.29 oz.</t>
  </si>
  <si>
    <t>NOT WG</t>
  </si>
  <si>
    <t>Bagel, honey wheat, large</t>
  </si>
  <si>
    <t>Aesop's 98195</t>
  </si>
  <si>
    <t>60 4.50 oz.</t>
  </si>
  <si>
    <t>Bagel, mini</t>
  </si>
  <si>
    <t>Pillsbury 138399000</t>
  </si>
  <si>
    <t>72 2.43 oz.</t>
  </si>
  <si>
    <t>With cinnamon cream cheese</t>
  </si>
  <si>
    <t>Bagel, White WG, bulk</t>
  </si>
  <si>
    <t>Lenders 00074</t>
  </si>
  <si>
    <t>72 2.0 oz.</t>
  </si>
  <si>
    <t>Presliced. White whole wheat</t>
  </si>
  <si>
    <t xml:space="preserve">Bagel, White WG, IW </t>
  </si>
  <si>
    <t>Lenders 00075</t>
  </si>
  <si>
    <t>Individually wrapped. 2 WG credit.</t>
  </si>
  <si>
    <t>Breakfast Bar, WG, IW</t>
  </si>
  <si>
    <t>Sky Blue HWB5172</t>
  </si>
  <si>
    <t>72 2.8 oz.</t>
  </si>
  <si>
    <t>Bun, breakfast</t>
  </si>
  <si>
    <t>Sky Blue WWB5160</t>
  </si>
  <si>
    <t xml:space="preserve"> 60 2.6 oz.</t>
  </si>
  <si>
    <t>Cinnabar, IW, WG</t>
  </si>
  <si>
    <t>Hadley Farms 805IW</t>
  </si>
  <si>
    <t>60 2.90 oz.</t>
  </si>
  <si>
    <t>2 WG credits</t>
  </si>
  <si>
    <t>Cinnamon Roll Dough, freezer to oven, WG</t>
  </si>
  <si>
    <t>Pillsbury 100-94562-11111-0</t>
  </si>
  <si>
    <t>100 2.7 oz.</t>
  </si>
  <si>
    <t>Cinnamon Roll, WG, iced, IW</t>
  </si>
  <si>
    <t>Hadley Farms 375IW</t>
  </si>
  <si>
    <t>36 2.7 oz.</t>
  </si>
  <si>
    <t>Crumb  Cake, WG, cinnamon</t>
  </si>
  <si>
    <t>Sky Blue CR272</t>
  </si>
  <si>
    <t>72 3 oz.</t>
  </si>
  <si>
    <t>Donut Holes, WG</t>
  </si>
  <si>
    <t>Rich's 2725</t>
  </si>
  <si>
    <t>384 .41 oz.</t>
  </si>
  <si>
    <t>Donut, WG</t>
  </si>
  <si>
    <t>Rich's 14839</t>
  </si>
  <si>
    <t>84 2.45 oz.</t>
  </si>
  <si>
    <t>Donuts, WG mini chocolate 6 pk</t>
  </si>
  <si>
    <t>Superbakery 7786</t>
  </si>
  <si>
    <t>72 3.3 oz.</t>
  </si>
  <si>
    <t>GoodyMan 51% WG chocolate enrobed</t>
  </si>
  <si>
    <t>Donuts, WG mini powered 6pk</t>
  </si>
  <si>
    <t>Superbakery 7787</t>
  </si>
  <si>
    <t>72 3.0 oz.</t>
  </si>
  <si>
    <t>GoodyMan 51% WG powdered sugar</t>
  </si>
  <si>
    <t>French Toast stick, plain, WG</t>
  </si>
  <si>
    <t>Michaels Foods 75016</t>
  </si>
  <si>
    <t>CORE</t>
  </si>
  <si>
    <t>100 2.6 oz.</t>
  </si>
  <si>
    <t>French Toast, Maple Glazed WG</t>
  </si>
  <si>
    <t>Michaels Foods 75010</t>
  </si>
  <si>
    <t>85 2.9 oz.</t>
  </si>
  <si>
    <t>French Toast, mini, WG, IW, Cinnamon Rush</t>
  </si>
  <si>
    <t>GM 18000-37309</t>
  </si>
  <si>
    <t>72 2.64 oz.</t>
  </si>
  <si>
    <t>2.0 WG credit</t>
  </si>
  <si>
    <t>Mini Cinnis</t>
  </si>
  <si>
    <t>GM 133686000</t>
  </si>
  <si>
    <t>Mini pull apart cinnamon rolls, cinnamon filling. 2.0 WG</t>
  </si>
  <si>
    <t>Muffin Mix, corn</t>
  </si>
  <si>
    <t>GM 11442</t>
  </si>
  <si>
    <t>6 5#</t>
  </si>
  <si>
    <t>Not WG</t>
  </si>
  <si>
    <t>Muffin Mix, WG</t>
  </si>
  <si>
    <t>GM 31529</t>
  </si>
  <si>
    <t>Muffin, Blueberry, WG, IW</t>
  </si>
  <si>
    <t>Otis Spunkmeyer 10143</t>
  </si>
  <si>
    <t>Muffin, Chocolate Chip, WG, IW</t>
  </si>
  <si>
    <t>Otis Spunkmeyer 10145</t>
  </si>
  <si>
    <t>Muffin, Smart Choice, WG, apple cinnamon, IW</t>
  </si>
  <si>
    <t>Muffintown 2666</t>
  </si>
  <si>
    <t>Muffintown 6666</t>
  </si>
  <si>
    <t>48 3.6 oz.</t>
  </si>
  <si>
    <t>Muffin, Smart Choice, WG, blueberry, IW</t>
  </si>
  <si>
    <t>Muffintown 6661</t>
  </si>
  <si>
    <t>Muffintown 2661</t>
  </si>
  <si>
    <t>Muffin, Smart Choice, WG, choc. chip, IW</t>
  </si>
  <si>
    <t>Muffintown 6670</t>
  </si>
  <si>
    <t>Muffin, Smart Choice, WG, chocolate chip, IW</t>
  </si>
  <si>
    <t>Muffintown 2670</t>
  </si>
  <si>
    <t>Muffin, Smart Choice, WG, corn, IW</t>
  </si>
  <si>
    <t>Muffintown 6605</t>
  </si>
  <si>
    <t>Pancake, bites, WG</t>
  </si>
  <si>
    <t>Rich's 08066</t>
  </si>
  <si>
    <t>384 .51 oz.</t>
  </si>
  <si>
    <t>6 ea. Provides 2.0 WG</t>
  </si>
  <si>
    <t>Pancake, Chocolate Chip WG Mini, IW</t>
  </si>
  <si>
    <t>Dewaffelbaker 679844106354</t>
  </si>
  <si>
    <t>A+ with sweet potato</t>
  </si>
  <si>
    <t>Pancake, Maple WG Mini, IW</t>
  </si>
  <si>
    <t>Dewaffelbaker 679844106287</t>
  </si>
  <si>
    <t>Pancakes, Mini, confetti WG</t>
  </si>
  <si>
    <t>Kellogg's 3800018574</t>
  </si>
  <si>
    <t>72 3.03 oz.</t>
  </si>
  <si>
    <t>Eggo Bites.  Provides 2.0 WG</t>
  </si>
  <si>
    <t>Pancakes, WG</t>
  </si>
  <si>
    <t>Bakecrafter 1475</t>
  </si>
  <si>
    <t>144 1.3 oz.</t>
  </si>
  <si>
    <t>1 pancake equals 1 WG.</t>
  </si>
  <si>
    <t>Krusteaz 86151-20085</t>
  </si>
  <si>
    <t>144 1.14 oz.</t>
  </si>
  <si>
    <t>Waffle Stick, WG</t>
  </si>
  <si>
    <t>Con Agra 40333</t>
  </si>
  <si>
    <t>54 88g svg.</t>
  </si>
  <si>
    <t>4 per serving.  Krusteaz</t>
  </si>
  <si>
    <t>Waffles, jumbo, WG</t>
  </si>
  <si>
    <t>Bakecrafter 1453</t>
  </si>
  <si>
    <t>144 ct.</t>
  </si>
  <si>
    <t>1 waffle = 1 WG</t>
  </si>
  <si>
    <t>Kellogg's 3800092313</t>
  </si>
  <si>
    <t>72 2.65 oz.</t>
  </si>
  <si>
    <t>Eggo Bites. Provides 2.0 WG</t>
  </si>
  <si>
    <t>Kellogg's 3800092315</t>
  </si>
  <si>
    <t>Arlington Valley 53363 00002</t>
  </si>
  <si>
    <t>96 2.4 oz.</t>
  </si>
  <si>
    <t>Snackn Waffles.  2.0 WG each</t>
  </si>
  <si>
    <t>Arlington Valley 53363 00003</t>
  </si>
  <si>
    <t>Arlington Valley 53363 00001</t>
  </si>
  <si>
    <t>Cereal, BP Cheerios</t>
  </si>
  <si>
    <t>GM 32262</t>
  </si>
  <si>
    <t>96 ct.</t>
  </si>
  <si>
    <t>1 WG credit</t>
  </si>
  <si>
    <t>Cereal, BP Cheerios, Apple Cinnamon</t>
  </si>
  <si>
    <t>GM 31879</t>
  </si>
  <si>
    <t>Cereal, BP Cheerios, Honey Nut</t>
  </si>
  <si>
    <t>GM 11918</t>
  </si>
  <si>
    <t>Cereal, BP Cheerios, Multigrain</t>
  </si>
  <si>
    <t>GM 32263</t>
  </si>
  <si>
    <t>Cereal, BP Chex Rice</t>
  </si>
  <si>
    <t>GM 31921</t>
  </si>
  <si>
    <t>Cereal, BP Chex, Cinnamon</t>
  </si>
  <si>
    <t>GM 38387</t>
  </si>
  <si>
    <t>Cereal, BP Cinnamon Toast Crunch, Reduced Sugar</t>
  </si>
  <si>
    <t>GM 29444</t>
  </si>
  <si>
    <t>Cereal, BP Cocoa Puffs, Reduced Sugar</t>
  </si>
  <si>
    <t>GM 31888</t>
  </si>
  <si>
    <t>Cereal, BP Golden Grahams</t>
  </si>
  <si>
    <t>GM 11943</t>
  </si>
  <si>
    <t>Cereal, BP Kix</t>
  </si>
  <si>
    <t>GM 11942</t>
  </si>
  <si>
    <t>Cereal, BP Trix, Reduced Sugar</t>
  </si>
  <si>
    <t>GM 31922</t>
  </si>
  <si>
    <t>Cereal, BP, Corn Flakes</t>
  </si>
  <si>
    <t>Kellogg's 3800000196</t>
  </si>
  <si>
    <t>Cereal, BP, Frosted Flakes Multigrain, RS</t>
  </si>
  <si>
    <t>Kellogg's 3800054998</t>
  </si>
  <si>
    <t>Cereal, BP, Frosted Mini Wheats</t>
  </si>
  <si>
    <t>Kellogg's 3800004996</t>
  </si>
  <si>
    <t>Cereal, cup, Cinnamon Chex, 2 WG</t>
  </si>
  <si>
    <t>GM  14883-0</t>
  </si>
  <si>
    <t>60 ct.</t>
  </si>
  <si>
    <t>Cereal, cup, Cinnamon Toast Crunch Less Sugar, 2 WG</t>
  </si>
  <si>
    <t>GM  14886-1</t>
  </si>
  <si>
    <t>Cereal, cup, Cocoa Puffs Less Sugar, 2 WG</t>
  </si>
  <si>
    <t>GM  14885-4</t>
  </si>
  <si>
    <t>Cereal, cup, Chex Blueberry, 2 WG</t>
  </si>
  <si>
    <t>GM 17262000</t>
  </si>
  <si>
    <t>Post 07485-1</t>
  </si>
  <si>
    <t>MAP</t>
  </si>
  <si>
    <t>4 50 oz.</t>
  </si>
  <si>
    <t>Malt O Meal. Chunks of rolled oats and crisp rice with real cinnamon.</t>
  </si>
  <si>
    <t>Cereal, large BP, Marshmallow Mateys</t>
  </si>
  <si>
    <t>Post 100-42400-05940-7</t>
  </si>
  <si>
    <t>48 2.0 oz.</t>
  </si>
  <si>
    <t>Oatmeal, instant cup, apple cinnamon</t>
  </si>
  <si>
    <t>Pepsico 31973</t>
  </si>
  <si>
    <t>Pepsico</t>
  </si>
  <si>
    <t>24 1.5 oz.</t>
  </si>
  <si>
    <t>Oatmeal, instant cup, brown sugar</t>
  </si>
  <si>
    <t>Pepsico 31971</t>
  </si>
  <si>
    <t>24 1.69 oz.</t>
  </si>
  <si>
    <t>Quaker Oatmeal Express 1.0 WG</t>
  </si>
  <si>
    <t>Oatmeal, instant, variety pack pouches</t>
  </si>
  <si>
    <t>64 5.54 oz.</t>
  </si>
  <si>
    <t>Chicken, Asian, General Tso, WG</t>
  </si>
  <si>
    <t>Yang's 5th Taste 15563-0</t>
  </si>
  <si>
    <t>192 3.6 oz.</t>
  </si>
  <si>
    <t>Smart Snack Entree.   Provides 2.0 MMA</t>
  </si>
  <si>
    <t>176 3.9 oz.</t>
  </si>
  <si>
    <t>Provides 2.0 MMA and .5 WG</t>
  </si>
  <si>
    <t>Chicken, Asian Orange or Tangerine, WG</t>
  </si>
  <si>
    <t>Yang's 5th Taste 15555-5</t>
  </si>
  <si>
    <t>Chicken, diced, all white meat</t>
  </si>
  <si>
    <t>1/2 inch dice.</t>
  </si>
  <si>
    <t>Rich Chicks 54463</t>
  </si>
  <si>
    <t>107 3.0 oz.</t>
  </si>
  <si>
    <t>3 oz. filet shaped patty W/D. Provides 2.0 MMA and 1.0 WG.</t>
  </si>
  <si>
    <t>Provides 2.0 MMA and 1.0 WG.</t>
  </si>
  <si>
    <t>Rich Chicks 54409</t>
  </si>
  <si>
    <t>10 ea. @ .30 oz. provides 2.0 MMA and 1.0 WG.</t>
  </si>
  <si>
    <t>Chicken, tender, breaded, WG, FC, WM, Clean label, 1.39 oz.</t>
  </si>
  <si>
    <t>Rich Chicks 54485</t>
  </si>
  <si>
    <t>77 4.17 oz.</t>
  </si>
  <si>
    <t>3 ea. (4.17 oz.) provides 2.0 MMA and 1.0 WG.</t>
  </si>
  <si>
    <t>Chicken, dippers, teriyaki, .75 oz.</t>
  </si>
  <si>
    <t>Tyson 10000002417</t>
  </si>
  <si>
    <t>400 .75 oz.</t>
  </si>
  <si>
    <t>Smart Picks™ Flamebroiled Chicken Breast Dipper with Teriyaki. 4 = 2.0 MMA.</t>
  </si>
  <si>
    <t>Chicken, drumstick, breaded, FC, WG</t>
  </si>
  <si>
    <t>Tyson 16660100928</t>
  </si>
  <si>
    <t>92 80g.</t>
  </si>
  <si>
    <t>Each 5.15 oz. portion provides 2.0 MMA and .75 WG.</t>
  </si>
  <si>
    <t>132 3.75 oz.</t>
  </si>
  <si>
    <t>Tyson 10383500928</t>
  </si>
  <si>
    <t>Each 3.0 oz. portion provides provides 2.5 MMA.</t>
  </si>
  <si>
    <t>Chicken, filet, raw, IQF, 4.0 oz.</t>
  </si>
  <si>
    <t>40 4.0 oz.</t>
  </si>
  <si>
    <t>Tyson 10703040928</t>
  </si>
  <si>
    <t>Tyson 10029400928</t>
  </si>
  <si>
    <t>124 87 g.</t>
  </si>
  <si>
    <t>12 ea. (3.85 oz) provides 2.0 MMA and 1.0 WG</t>
  </si>
  <si>
    <t>100 1.0 oz.</t>
  </si>
  <si>
    <t>Guacamole</t>
  </si>
  <si>
    <t>Simplot 10071179193425</t>
  </si>
  <si>
    <t>12 1#</t>
  </si>
  <si>
    <t>Exception</t>
  </si>
  <si>
    <t>Honey Mustard Cup, RS</t>
  </si>
  <si>
    <t>Diamond Crystal 70807</t>
  </si>
  <si>
    <t>Honey mustard, dipping cup</t>
  </si>
  <si>
    <t>Ken's 0572A5</t>
  </si>
  <si>
    <t>100 1.5 oz.</t>
  </si>
  <si>
    <t>Hummus, regular</t>
  </si>
  <si>
    <t>2 5#</t>
  </si>
  <si>
    <t>Jelly, grape</t>
  </si>
  <si>
    <t>6 #10</t>
  </si>
  <si>
    <t>Ketchup Cup, RS</t>
  </si>
  <si>
    <t>Diamond Crystal 70825</t>
  </si>
  <si>
    <t>Kraft/Heinz</t>
  </si>
  <si>
    <t>Ketchup, dispenser</t>
  </si>
  <si>
    <t>2 1.5 gallon</t>
  </si>
  <si>
    <t>Mayonnaise, gallons</t>
  </si>
  <si>
    <t>Ken's 0898</t>
  </si>
  <si>
    <t>4 1 gallon</t>
  </si>
  <si>
    <t>Mayonnaise, light, gallons</t>
  </si>
  <si>
    <t>Ken's 0892</t>
  </si>
  <si>
    <t>Mayonnaise, PC</t>
  </si>
  <si>
    <t>500 9 g.</t>
  </si>
  <si>
    <t>Mustard, dispenser</t>
  </si>
  <si>
    <t>Mustard, PC</t>
  </si>
  <si>
    <t>500 4.5 g.</t>
  </si>
  <si>
    <t>Peppers, banana, sliced</t>
  </si>
  <si>
    <t>Peppers, jalapenos, sliced</t>
  </si>
  <si>
    <t>Pesto, nut free</t>
  </si>
  <si>
    <t>1 30 oz.</t>
  </si>
  <si>
    <t>Pickles, dill chip, gallons</t>
  </si>
  <si>
    <t>Pickles, dill chip, 5 gallon</t>
  </si>
  <si>
    <t>5 gal</t>
  </si>
  <si>
    <t>Pickles, dill spears</t>
  </si>
  <si>
    <t>Ranch Cup, RS</t>
  </si>
  <si>
    <t>Diamond Crystal 74056</t>
  </si>
  <si>
    <t>Diamond Crystal 70808</t>
  </si>
  <si>
    <t>Relish, PC</t>
  </si>
  <si>
    <t>200 9 g.</t>
  </si>
  <si>
    <t>Salsa, cup</t>
  </si>
  <si>
    <t>Red Gold REDSC2ZC168</t>
  </si>
  <si>
    <t>168 3 oz.</t>
  </si>
  <si>
    <t>Salsa, low sodium</t>
  </si>
  <si>
    <t>Red Gold REDSC99</t>
  </si>
  <si>
    <t>Nutritionally Enhanced Low Sodium Salsa. 3 oz. equals 1/2 cup R/O</t>
  </si>
  <si>
    <t>Ken's 1055</t>
  </si>
  <si>
    <t>KC Masterpiece 74609-05418</t>
  </si>
  <si>
    <t>Sauce, Boom Boom</t>
  </si>
  <si>
    <t>Ken's KE1936</t>
  </si>
  <si>
    <t>Sauce, buffalo, dispenser</t>
  </si>
  <si>
    <t>Red Hot</t>
  </si>
  <si>
    <t>Sauce, Chick'n Dippin Cup, RS</t>
  </si>
  <si>
    <t>Diamond Crystal 85837</t>
  </si>
  <si>
    <t>Sauce, General Tso</t>
  </si>
  <si>
    <t>Nestle 12043341</t>
  </si>
  <si>
    <t>4 .5 gal.</t>
  </si>
  <si>
    <t>Minor's</t>
  </si>
  <si>
    <t>Sauce, hot</t>
  </si>
  <si>
    <t>Sauce, marinara cup</t>
  </si>
  <si>
    <t>Red Gold REDNA2ZC84</t>
  </si>
  <si>
    <t>84 2.5 oz.</t>
  </si>
  <si>
    <t>Meets 1/2 cup red/orange veg.</t>
  </si>
  <si>
    <t>Sauce, orange</t>
  </si>
  <si>
    <t>Minors 50000547425</t>
  </si>
  <si>
    <t>4 .5 gallon</t>
  </si>
  <si>
    <t>Sauce, sweet &amp; sour</t>
  </si>
  <si>
    <t>Ken's 0740</t>
  </si>
  <si>
    <t>Kraft 10021000648709</t>
  </si>
  <si>
    <t>2 1 gallon</t>
  </si>
  <si>
    <t xml:space="preserve">Sauce, sweet &amp; sour PC </t>
  </si>
  <si>
    <t>Kraft 67212</t>
  </si>
  <si>
    <t>Sauce, Sweet Chili Cup, RS</t>
  </si>
  <si>
    <t>Diamond Crystal 76308</t>
  </si>
  <si>
    <t>Sauce, teriyaki</t>
  </si>
  <si>
    <t>Ken's SJ2349-P</t>
  </si>
  <si>
    <t>4 64 oz.</t>
  </si>
  <si>
    <t>Syrup, pancake PC, cup only</t>
  </si>
  <si>
    <t>Table Syrup Cup, RS</t>
  </si>
  <si>
    <t>Diamond Crystal 70813</t>
  </si>
  <si>
    <t>Cookie dough, 1.0 oz., candy</t>
  </si>
  <si>
    <t>Readi-Bake 04912</t>
  </si>
  <si>
    <t>384 1.0 oz.</t>
  </si>
  <si>
    <t>J&amp;J BENEFIT® 51% Whole Grain Cookie Dough</t>
  </si>
  <si>
    <t>Cookie dough, 1.0 oz., chocolate chip</t>
  </si>
  <si>
    <t>Readi-Bake 04911</t>
  </si>
  <si>
    <t>Cookie dough, 1.0 oz., double chocolate</t>
  </si>
  <si>
    <t>Readi-Bake 04914</t>
  </si>
  <si>
    <t>Cookie dough, 1.0 oz., sugar</t>
  </si>
  <si>
    <t>Readi-Bake 04915</t>
  </si>
  <si>
    <t>Cookie dough, 1.33 oz., candy</t>
  </si>
  <si>
    <t>Readi-Bake 04932</t>
  </si>
  <si>
    <t>180 1.33 oz.</t>
  </si>
  <si>
    <t>Cookie dough, 1.33 oz., chocolate chip</t>
  </si>
  <si>
    <t>Readi-Bake 04931</t>
  </si>
  <si>
    <t>Cookie dough, 1.33 oz., double chocolate</t>
  </si>
  <si>
    <t>Readi-Bake 04934</t>
  </si>
  <si>
    <t>Cookie dough, 1.33 oz., sugar</t>
  </si>
  <si>
    <t>Readi-Bake 04935</t>
  </si>
  <si>
    <t>Butter blend</t>
  </si>
  <si>
    <t>30 1#</t>
  </si>
  <si>
    <t>Trans fat free</t>
  </si>
  <si>
    <t>Butter spread, PC</t>
  </si>
  <si>
    <t>Ventura Foods 17339</t>
  </si>
  <si>
    <t>600 .5 oz.</t>
  </si>
  <si>
    <t>Smart Balance</t>
  </si>
  <si>
    <t>Cheese American White</t>
  </si>
  <si>
    <t>4 5#</t>
  </si>
  <si>
    <t>Cheese, Feta crumbled</t>
  </si>
  <si>
    <t>4 2.5#</t>
  </si>
  <si>
    <t>Cheese, Parmesan, grated</t>
  </si>
  <si>
    <t>Cheese, Parmesan, shredded</t>
  </si>
  <si>
    <t>Cheese, shredded blend</t>
  </si>
  <si>
    <t xml:space="preserve">20# </t>
  </si>
  <si>
    <t>80-10-10 Mozz./Prov./Cheddar</t>
  </si>
  <si>
    <t>Cheese, string, mozzarella</t>
  </si>
  <si>
    <t>Cream Cheese, light,1 oz. cup</t>
  </si>
  <si>
    <t xml:space="preserve"> 100 1.0 oz.</t>
  </si>
  <si>
    <t>Creamer, shelf stable</t>
  </si>
  <si>
    <t>360 1.0 oz.</t>
  </si>
  <si>
    <t>Margarine, Trans fat free</t>
  </si>
  <si>
    <t>Milk, 1% lowfat white, shelf stable, carton</t>
  </si>
  <si>
    <t>Hershey's 754686000259</t>
  </si>
  <si>
    <t>27 8.0 oz.</t>
  </si>
  <si>
    <t>Milk, FF chocolate, shelf stable, carton</t>
  </si>
  <si>
    <t>Hershey's 754686001003</t>
  </si>
  <si>
    <t>Mozzarella stick, breaded, WG</t>
  </si>
  <si>
    <t>Rich's 65220</t>
  </si>
  <si>
    <t>8 3#</t>
  </si>
  <si>
    <t>84 servimgs @ 6 ea. Provides 2.0 MMA and 2.25 WG.</t>
  </si>
  <si>
    <t>Sauce, cheese cup</t>
  </si>
  <si>
    <t>Land O'Lakes 39911</t>
  </si>
  <si>
    <t>140 3.0 oz.</t>
  </si>
  <si>
    <t>Ultimate Cheddar Cheese dip. 1 MMA per cup.</t>
  </si>
  <si>
    <t>Sauce, cheese, Alfredo, pouch</t>
  </si>
  <si>
    <t>JTM 5722</t>
  </si>
  <si>
    <t>262 1.83 oz.</t>
  </si>
  <si>
    <t>Each 1.83 oz. serving provides 1.0 MMA.</t>
  </si>
  <si>
    <t>Sauce, cheese, cheddar pouch</t>
  </si>
  <si>
    <t>JTM 5705</t>
  </si>
  <si>
    <t>263 1.82 oz.</t>
  </si>
  <si>
    <t>Each 1.82 oz. serving provides 1.0 MMA.</t>
  </si>
  <si>
    <t>Sauce, Queso Blanco, pouch</t>
  </si>
  <si>
    <t>JTM 5718</t>
  </si>
  <si>
    <t>240 2.0 oz.</t>
  </si>
  <si>
    <t>Each 2.0 oz. serving provides 1.0 MMA.</t>
  </si>
  <si>
    <t>Sour Cream, PC cups</t>
  </si>
  <si>
    <t>100 1.0 oz</t>
  </si>
  <si>
    <t>Sour Cream, bulk</t>
  </si>
  <si>
    <t>1 5#</t>
  </si>
  <si>
    <t>Single 5# tub.</t>
  </si>
  <si>
    <t>Topping, RTU bags</t>
  </si>
  <si>
    <t>Rich's 02559</t>
  </si>
  <si>
    <t>12 16 oz.</t>
  </si>
  <si>
    <t>On Top Regular flavor</t>
  </si>
  <si>
    <t>Tofu, extra firm</t>
  </si>
  <si>
    <t>6 1#</t>
  </si>
  <si>
    <t>Yogurt, bulk, lowfat or nonfat vanilla</t>
  </si>
  <si>
    <t>Upstate Farms 9866</t>
  </si>
  <si>
    <t>Multi-serve, Non fat vanilla only</t>
  </si>
  <si>
    <t>Dannon Pro 1931</t>
  </si>
  <si>
    <t>4 6#</t>
  </si>
  <si>
    <t>Non fat vanilla bags</t>
  </si>
  <si>
    <t>Yogurt, Greek, vanilla, nonfat</t>
  </si>
  <si>
    <t>Dannon 2717</t>
  </si>
  <si>
    <t>12 5.3 oz.</t>
  </si>
  <si>
    <t>Oikos nonfat Greek.</t>
  </si>
  <si>
    <t>Yogurt, lowfat, vanilla  organic</t>
  </si>
  <si>
    <t>Stonyfield 00520</t>
  </si>
  <si>
    <t>6 32 oz.</t>
  </si>
  <si>
    <t>Yogurt, lowfat, blueberry</t>
  </si>
  <si>
    <t>12 6 oz.</t>
  </si>
  <si>
    <t>Yogurt, lowfat raspberry</t>
  </si>
  <si>
    <t>Yogurt, lowfat, strawberry</t>
  </si>
  <si>
    <t>Yogurt, Parfait Pro, strawberry, lowfat</t>
  </si>
  <si>
    <t>GM 16631000</t>
  </si>
  <si>
    <t>6 64 oz.</t>
  </si>
  <si>
    <t>Parfait Pro</t>
  </si>
  <si>
    <t>Yogurt, Parfait Pro, vanilla, lowfat</t>
  </si>
  <si>
    <t>GM 16632000</t>
  </si>
  <si>
    <t>48 4.0 oz.</t>
  </si>
  <si>
    <t>TFF</t>
  </si>
  <si>
    <t>Yogurt, strawberry, lowfat, 4oz.</t>
  </si>
  <si>
    <t>Dannon 2731</t>
  </si>
  <si>
    <t>Yogurt, strawberry-banana, nonfat, 4oz.</t>
  </si>
  <si>
    <t>Dannon 2732</t>
  </si>
  <si>
    <t>Yogurt, vanilla, nonfat, 4oz.</t>
  </si>
  <si>
    <t>Dannon 2733</t>
  </si>
  <si>
    <t>Dressing, balsamic lite, liters</t>
  </si>
  <si>
    <t>Ken's 0636ZY</t>
  </si>
  <si>
    <t>6 1 ltr.</t>
  </si>
  <si>
    <t>Dressing, balsamic vinaigrette, PC</t>
  </si>
  <si>
    <t>Ken's 1057B3</t>
  </si>
  <si>
    <t>60 1.5 oz.</t>
  </si>
  <si>
    <t>Pouch</t>
  </si>
  <si>
    <t>Dressing, blue cheese, gallons</t>
  </si>
  <si>
    <t>Ken's 0855</t>
  </si>
  <si>
    <t>4 gal.</t>
  </si>
  <si>
    <t>Dressing, blue cheese, liters</t>
  </si>
  <si>
    <t>Ken's 0965ZY</t>
  </si>
  <si>
    <t>Dressing, Caesar lite, gallons</t>
  </si>
  <si>
    <t>Ken's 0808</t>
  </si>
  <si>
    <t>Dressing, Caesar, PC</t>
  </si>
  <si>
    <t>Ken's 827B3</t>
  </si>
  <si>
    <t>Dressing, golden Italian, gallons</t>
  </si>
  <si>
    <t>Ken's 0858</t>
  </si>
  <si>
    <t>Dressing, golden Italian, liters</t>
  </si>
  <si>
    <t>Ken's 0858ZY</t>
  </si>
  <si>
    <t>Dressing, Greek, PC</t>
  </si>
  <si>
    <t>Ken's 788B3</t>
  </si>
  <si>
    <t>Dressing, honey mustard, liters</t>
  </si>
  <si>
    <t>Ken's 0552ZY</t>
  </si>
  <si>
    <t>Dressing, honey mustard, PC</t>
  </si>
  <si>
    <t>Ken's 572B3</t>
  </si>
  <si>
    <t>Dressing, Italian lite, 12 gram PC</t>
  </si>
  <si>
    <t>246 12 g.</t>
  </si>
  <si>
    <t>Dressing, Italian lite, PC</t>
  </si>
  <si>
    <t>Ken's 801B3</t>
  </si>
  <si>
    <t>Dressing, parmesan and peppercorn, PC</t>
  </si>
  <si>
    <t>Ken's 031B3</t>
  </si>
  <si>
    <t>Dressing, ranch lite, 12 gram PC</t>
  </si>
  <si>
    <t>Dressing, ranch lite, cup</t>
  </si>
  <si>
    <t>Ken's 0708A5</t>
  </si>
  <si>
    <t>Dressing, ranch lite, dispenser</t>
  </si>
  <si>
    <t>Heinz 78004350</t>
  </si>
  <si>
    <t>Dressing, ranch lite, gallons</t>
  </si>
  <si>
    <t>Ken's 0608</t>
  </si>
  <si>
    <t>Dressing, ranch lite, liters</t>
  </si>
  <si>
    <t>Ken's 0708ZY</t>
  </si>
  <si>
    <t>Dressing, ranch, PC</t>
  </si>
  <si>
    <t>Ken's 789B3</t>
  </si>
  <si>
    <t>Dressing, raspberry vinaigrette, FF, PC</t>
  </si>
  <si>
    <t>Ken's 630B3</t>
  </si>
  <si>
    <t>Dressing, sesame Asian</t>
  </si>
  <si>
    <t>Ken's 0619</t>
  </si>
  <si>
    <t>Apples, sliced, water packed, canned</t>
  </si>
  <si>
    <t>USDA grade A</t>
  </si>
  <si>
    <t>Applesauce, unsweetened, canned</t>
  </si>
  <si>
    <t>USDA grade B</t>
  </si>
  <si>
    <t>Beans, green cuts, frozen</t>
  </si>
  <si>
    <t>Beans, vegetarian, RS</t>
  </si>
  <si>
    <t>Bush's Best 1638</t>
  </si>
  <si>
    <t>6 115 oz.</t>
  </si>
  <si>
    <t>Blueberries, IQF</t>
  </si>
  <si>
    <t>30#</t>
  </si>
  <si>
    <t>Broccoli, floret, frozen</t>
  </si>
  <si>
    <t>Carrots, crinkle cut, frozen</t>
  </si>
  <si>
    <t>Corn, whole kernel, frozen</t>
  </si>
  <si>
    <t>Edamame, Shelled, frozen</t>
  </si>
  <si>
    <t>Simplot 10071179522768</t>
  </si>
  <si>
    <t>6 2.5#</t>
  </si>
  <si>
    <t>No substitute</t>
  </si>
  <si>
    <t>Fruit, mixed</t>
  </si>
  <si>
    <t>Product of USA. Natural Juice or light syrup.  Pears, Peaches and Pineapple.</t>
  </si>
  <si>
    <t>Olives, black, pitted, sliced, canned, imported</t>
  </si>
  <si>
    <t>Imported acceptable</t>
  </si>
  <si>
    <t>Olives, Kalamata, pitted large</t>
  </si>
  <si>
    <t>6 2 KG</t>
  </si>
  <si>
    <t>Onion Rings, breaded, WG</t>
  </si>
  <si>
    <t>Tasty Brand 33504</t>
  </si>
  <si>
    <t>1 WG bread and 1/4 cup other per 5 pc serving. 178 Svgs per case.</t>
  </si>
  <si>
    <t>Oranges, mandarin, whole segments only, light syrup, canned</t>
  </si>
  <si>
    <t>Peaches, diced, cling, light syrup, canned</t>
  </si>
  <si>
    <t>Del Monte Foods 2001707</t>
  </si>
  <si>
    <t>Pears, sliced, juice pack, canned</t>
  </si>
  <si>
    <t>Del Monte Foods 2002203</t>
  </si>
  <si>
    <t>Peas, frozen</t>
  </si>
  <si>
    <t>Pineapple, chunks, unsweetened, canned</t>
  </si>
  <si>
    <t>Pineapple, tidbits, unsweetened, canned</t>
  </si>
  <si>
    <t>Strawberries, IQF</t>
  </si>
  <si>
    <t>Tomatoes, diced</t>
  </si>
  <si>
    <t>Vegetable medley, broccoli, cauliflower, carrot, frozen</t>
  </si>
  <si>
    <t>Udis 80902</t>
  </si>
  <si>
    <t>Juice, apple, 4 oz.</t>
  </si>
  <si>
    <t>96 4.0 oz.</t>
  </si>
  <si>
    <t>100% juice.  Foil lid.</t>
  </si>
  <si>
    <t>Juice, apple cup, 6 oz.</t>
  </si>
  <si>
    <t>48 6.0 oz.</t>
  </si>
  <si>
    <t>Juice, box, apple, shelf stable</t>
  </si>
  <si>
    <t>Apple &amp; Eve 86000</t>
  </si>
  <si>
    <t>40 4.23 oz.</t>
  </si>
  <si>
    <t>Straw attached. No substitute. 100% juice.</t>
  </si>
  <si>
    <t/>
  </si>
  <si>
    <t>Juice, box, orange and tangerine, shelf stable</t>
  </si>
  <si>
    <t>Apple &amp; Eve 86003</t>
  </si>
  <si>
    <t>Juice, fruit punch, 4 oz.</t>
  </si>
  <si>
    <t>Juice, grape, 4 oz.</t>
  </si>
  <si>
    <t>Juice, grape cup, 6 oz.</t>
  </si>
  <si>
    <t>Juice, orange, 4 oz.</t>
  </si>
  <si>
    <t>Juice, orange cup, 6 oz.</t>
  </si>
  <si>
    <t>Juice, sparkling, can, acai berry</t>
  </si>
  <si>
    <t>Envy 2039</t>
  </si>
  <si>
    <t>24 8.0 oz.</t>
  </si>
  <si>
    <t>100% juice</t>
  </si>
  <si>
    <t>Juice, sparkling, can, apple</t>
  </si>
  <si>
    <t>Envy 2008</t>
  </si>
  <si>
    <t>Juice, sparkling, can, fruit punch</t>
  </si>
  <si>
    <t>Envy 2015</t>
  </si>
  <si>
    <t>Juice, sparkling, can, orange</t>
  </si>
  <si>
    <t>Envy 2077</t>
  </si>
  <si>
    <t>Juice, sparkling, can, strawberry kiwi</t>
  </si>
  <si>
    <t>Envy 2022</t>
  </si>
  <si>
    <t>Juice. Switch, Fruit Punch</t>
  </si>
  <si>
    <t>Switch 00315</t>
  </si>
  <si>
    <t>Sparkling.  100% juice provides 1 cup fruit per can.</t>
  </si>
  <si>
    <t>Juice. Switch, Kiwi Berry</t>
  </si>
  <si>
    <t>Switch 00317</t>
  </si>
  <si>
    <t>Juice. Switch, Orange Tangerine</t>
  </si>
  <si>
    <t>Switch 00314</t>
  </si>
  <si>
    <t>Juice. Switch, Watermelon Strawberry</t>
  </si>
  <si>
    <t>Switch 003167</t>
  </si>
  <si>
    <t>Tea, bags</t>
  </si>
  <si>
    <t>100 ct.</t>
  </si>
  <si>
    <t>Water, bottled, 16.9 oz.</t>
  </si>
  <si>
    <t>Poland Spring 90452</t>
  </si>
  <si>
    <t>40 16.9 oz.</t>
  </si>
  <si>
    <t>Water, bottled, 8 oz.</t>
  </si>
  <si>
    <t>Nestle 68274-32228</t>
  </si>
  <si>
    <t>48 8 oz.</t>
  </si>
  <si>
    <t>Water, cups, 4.0 oz</t>
  </si>
  <si>
    <t>Glacier Valley 41351</t>
  </si>
  <si>
    <t>Bacon, turkey</t>
  </si>
  <si>
    <t>Jennie-O 2711-06</t>
  </si>
  <si>
    <t>12 50 ct.</t>
  </si>
  <si>
    <t>Fully cooked.  5.6 slices provides 1.0 MMA</t>
  </si>
  <si>
    <t>Bologna</t>
  </si>
  <si>
    <t>Meisterchef 2551</t>
  </si>
  <si>
    <t>2 7# avg.</t>
  </si>
  <si>
    <t>Chicken, Buffalo style</t>
  </si>
  <si>
    <t>Old Neighborhood 701</t>
  </si>
  <si>
    <t>Corn dog, chicken, WG</t>
  </si>
  <si>
    <t>Foster Farms 95150</t>
  </si>
  <si>
    <t>72 4.0 oz.</t>
  </si>
  <si>
    <t>Each corn dog provides 2.0 MMA and 2.0 WG</t>
  </si>
  <si>
    <t>Fish, pollack rectangle, WG, OR breaded</t>
  </si>
  <si>
    <t>Highliner Foods 1089271</t>
  </si>
  <si>
    <t>46 3.6 oz.  Each portion provides 2.0 MMA and 1.0 WG.</t>
  </si>
  <si>
    <t>Fish, pollock stick, potato coating, FC</t>
  </si>
  <si>
    <t>Highliner Foods 06591</t>
  </si>
  <si>
    <t>4 ea. @ 1.0 oz. provides 2.0 MMA and .75 WG</t>
  </si>
  <si>
    <t>Frankfurter, low sodium, beef, 8:1</t>
  </si>
  <si>
    <t>Amour 27815-48169</t>
  </si>
  <si>
    <t>CN labeled. Provides 2 MMA ea.</t>
  </si>
  <si>
    <t>Frankfurter, turkey, RS, uncured</t>
  </si>
  <si>
    <t>Jennie-O 6126-20</t>
  </si>
  <si>
    <t>Ham, 4x6 boneless.</t>
  </si>
  <si>
    <t>Hormel 23941</t>
  </si>
  <si>
    <t>Self</t>
  </si>
  <si>
    <t>Ham and water.  Lower sodium.  2.0 oz. equals 1.50 MMA</t>
  </si>
  <si>
    <t>Hormel 13507</t>
  </si>
  <si>
    <t>2 13#</t>
  </si>
  <si>
    <t xml:space="preserve">Ham and water.  95% fat free. </t>
  </si>
  <si>
    <t>Ham, baked, Thin 'n Trim</t>
  </si>
  <si>
    <t>Old Neighborhood 602</t>
  </si>
  <si>
    <t>2 6# avg.</t>
  </si>
  <si>
    <t>97% fat free</t>
  </si>
  <si>
    <t>Pepperoni, sliced</t>
  </si>
  <si>
    <t>Margarita 5220106</t>
  </si>
  <si>
    <t>Tyson 103112</t>
  </si>
  <si>
    <t>2 12.5#</t>
  </si>
  <si>
    <t>Pizzano® Pepperoni, Irregular Sliced</t>
  </si>
  <si>
    <t>Roast Beef, rare, Thin 'n Trim</t>
  </si>
  <si>
    <t>Old Neighborhood 579</t>
  </si>
  <si>
    <t>1 15# avg.</t>
  </si>
  <si>
    <t>Made from 100% fresh domestic USDA Select or higher top rounds; completely denuded; cap removed</t>
  </si>
  <si>
    <t>Salami, genoa</t>
  </si>
  <si>
    <t>Hormel 40634</t>
  </si>
  <si>
    <t>Magnifico</t>
  </si>
  <si>
    <t>Sausage, link, sweet Italian</t>
  </si>
  <si>
    <t>Kayem 212</t>
  </si>
  <si>
    <t>Turkey, breast, browned</t>
  </si>
  <si>
    <t>Jennie-O 8469-02</t>
  </si>
  <si>
    <t>1 15.6#</t>
  </si>
  <si>
    <t>All natural, whole muscle turkey.  97 2.7 oz. servings per unit.</t>
  </si>
  <si>
    <t>Turkey, breast, Thin 'n Trim</t>
  </si>
  <si>
    <t>Old Neighborhood 720</t>
  </si>
  <si>
    <t>2 7# avg,</t>
  </si>
  <si>
    <t>99% fat free; 2-piece breast</t>
  </si>
  <si>
    <t>Bacon bits, real</t>
  </si>
  <si>
    <t>Cudahy 12254</t>
  </si>
  <si>
    <t>1/4 inch</t>
  </si>
  <si>
    <t>Bread crumbs, seasoned</t>
  </si>
  <si>
    <t>Burger, black bean</t>
  </si>
  <si>
    <t>Morningstar Farms 28989-49938</t>
  </si>
  <si>
    <t>48 2.9 oz.</t>
  </si>
  <si>
    <t>Provides 2.0 MMA</t>
  </si>
  <si>
    <t>Cranberry sauce</t>
  </si>
  <si>
    <t>Croutons, bulk, WG</t>
  </si>
  <si>
    <t>Whole Grain only.</t>
  </si>
  <si>
    <t>Croutons, PC, WG</t>
  </si>
  <si>
    <t>250 .25 oz.</t>
  </si>
  <si>
    <t>Food release spray</t>
  </si>
  <si>
    <t>Par way Tryson 17021</t>
  </si>
  <si>
    <t>6 16.5 oz.</t>
  </si>
  <si>
    <t>Vegaline, trans fat free</t>
  </si>
  <si>
    <t>Food release spray, butter</t>
  </si>
  <si>
    <t>Butter Mist 56217</t>
  </si>
  <si>
    <t>6 17.0 oz.</t>
  </si>
  <si>
    <t>Major 81501</t>
  </si>
  <si>
    <t>8 16 oz.</t>
  </si>
  <si>
    <t>Major 81901</t>
  </si>
  <si>
    <t>Major 83241</t>
  </si>
  <si>
    <t>Juice, lemon</t>
  </si>
  <si>
    <t>1 48 oz.</t>
  </si>
  <si>
    <t>Juice, lime</t>
  </si>
  <si>
    <t>1 gallon</t>
  </si>
  <si>
    <t>Marshmallow fluff</t>
  </si>
  <si>
    <t>Durkee Mower</t>
  </si>
  <si>
    <t>4.5#</t>
  </si>
  <si>
    <t>Noodles, chow mein</t>
  </si>
  <si>
    <t>Oats, quick</t>
  </si>
  <si>
    <t>12 42 oz.</t>
  </si>
  <si>
    <t>Oil, canola</t>
  </si>
  <si>
    <t>6 1 gal.</t>
  </si>
  <si>
    <t>Oil, olive</t>
  </si>
  <si>
    <t>Oil, vegetable</t>
  </si>
  <si>
    <t>Peanut butter, smooth</t>
  </si>
  <si>
    <t>6 4-5#</t>
  </si>
  <si>
    <t>Pudding, RTS, chocolate, TFF</t>
  </si>
  <si>
    <t>RTS.  Trans fat free</t>
  </si>
  <si>
    <t>Pudding, RTS, vanilla, TFF</t>
  </si>
  <si>
    <t>Sandwich, turkey and cheese, WG, IW</t>
  </si>
  <si>
    <t>Bakecrafter 6648</t>
  </si>
  <si>
    <t>80.4.50 oz.</t>
  </si>
  <si>
    <t>Each 4.50 oz. sandwich provides 2.0 MMA and 2.0 WG.</t>
  </si>
  <si>
    <t>Sandwich, turkey ham and cheese, WG, IW</t>
  </si>
  <si>
    <t>Bakecrafter 6654</t>
  </si>
  <si>
    <t>80.5.0 oz.</t>
  </si>
  <si>
    <t>Each 5.0 oz. sandwich provides 2.0 MMA and 2.0 WG.</t>
  </si>
  <si>
    <t>Sandwich, Grilled cheese, WG, IW</t>
  </si>
  <si>
    <t>BakeCrafter 6659</t>
  </si>
  <si>
    <t>108.4.15 oz.</t>
  </si>
  <si>
    <t>Each 4.15 oz. sandwich provides 2.0 MMA and 2.0 WG.</t>
  </si>
  <si>
    <t>Integrated 134000</t>
  </si>
  <si>
    <t>72 4.19 oz.</t>
  </si>
  <si>
    <t>Each 4.19 oz. sandwich provides 2.0 MMA and 2.0 WG.</t>
  </si>
  <si>
    <t>Sandwich, PBJ strawberry, crustless, IW</t>
  </si>
  <si>
    <t>Smucker's 5150006961</t>
  </si>
  <si>
    <t>72 2.6 oz.</t>
  </si>
  <si>
    <t>Peanut Butter and strawberry sandwich on wheat bread. 1 MMA and 1 WG.</t>
  </si>
  <si>
    <t>Sandwich, PBJ, grape, crustless, IW</t>
  </si>
  <si>
    <t>Smucker's 5150006960</t>
  </si>
  <si>
    <t>Peanut butter and grape sandwich on wheat bread. 1 MMA and 1 WG.</t>
  </si>
  <si>
    <t>Sandwich, PBJ, grape, crustless, IW, large</t>
  </si>
  <si>
    <t>Smucker's 5150021027</t>
  </si>
  <si>
    <t>72 5.3 oz.</t>
  </si>
  <si>
    <t>Peanut butter and grape sandwich on wheat bread. 2 MMA and 2 WG.</t>
  </si>
  <si>
    <t>Sauce, marinara</t>
  </si>
  <si>
    <t>Sauce, pizza</t>
  </si>
  <si>
    <t>Sauce, Siracha hot chili</t>
  </si>
  <si>
    <t>Huy Fong Foods 60010</t>
  </si>
  <si>
    <t>12 28 oz.</t>
  </si>
  <si>
    <t>Sauce, soy</t>
  </si>
  <si>
    <t>1 gal.</t>
  </si>
  <si>
    <t>Sauce, Worcestershire</t>
  </si>
  <si>
    <t>Seasoning, taco, RS</t>
  </si>
  <si>
    <t>Foothill V413-05190</t>
  </si>
  <si>
    <t>5#</t>
  </si>
  <si>
    <t>Soup base, beef LS</t>
  </si>
  <si>
    <t>Major 90416</t>
  </si>
  <si>
    <t>Low sodium, no MSG</t>
  </si>
  <si>
    <t>Major 90410</t>
  </si>
  <si>
    <t>2 2.5#</t>
  </si>
  <si>
    <t>Soup base, chicken, LS</t>
  </si>
  <si>
    <t>Major 90366</t>
  </si>
  <si>
    <t>Major 90360</t>
  </si>
  <si>
    <t>Soup base, vegetable, LS</t>
  </si>
  <si>
    <t>Major 90546</t>
  </si>
  <si>
    <t>Soup, chicken noodle, Healthy Request</t>
  </si>
  <si>
    <t>Campbell's 04142</t>
  </si>
  <si>
    <t>12 50 oz.</t>
  </si>
  <si>
    <t>Soup, tomato, Healthy Request</t>
  </si>
  <si>
    <t>Campbell's 04145</t>
  </si>
  <si>
    <t>1 cup provides 5/8 cup R/O veg.</t>
  </si>
  <si>
    <t>Soybean butter</t>
  </si>
  <si>
    <t>Wowbutter 70770</t>
  </si>
  <si>
    <t>22#</t>
  </si>
  <si>
    <t>1.12 oz provides 1.0 MMA</t>
  </si>
  <si>
    <t>Splenda, pc</t>
  </si>
  <si>
    <t>Splenda 19098-20004</t>
  </si>
  <si>
    <t>2000 ct.</t>
  </si>
  <si>
    <t>Stevia, pc</t>
  </si>
  <si>
    <t>Purevia 91031</t>
  </si>
  <si>
    <t>1000 ct.</t>
  </si>
  <si>
    <t>Stuffing mix, chicken flavor</t>
  </si>
  <si>
    <t>Kraft 80705</t>
  </si>
  <si>
    <t>6 48 oz.</t>
  </si>
  <si>
    <t>Stove Top.   No substitute</t>
  </si>
  <si>
    <t>Sugar, brown</t>
  </si>
  <si>
    <t>12 2#</t>
  </si>
  <si>
    <t>Sugar, white PC</t>
  </si>
  <si>
    <t>Sugar, white granulated bulk</t>
  </si>
  <si>
    <t>8 5#</t>
  </si>
  <si>
    <t>Sunflower butter</t>
  </si>
  <si>
    <t>Sunbutter 19212</t>
  </si>
  <si>
    <t>2 Tbsp. provides 1.0 MMA</t>
  </si>
  <si>
    <t>Taco shell, 5 inch</t>
  </si>
  <si>
    <t>200 ct.</t>
  </si>
  <si>
    <t>Tomato paste</t>
  </si>
  <si>
    <t>Vinegar, balsamic</t>
  </si>
  <si>
    <t>5 liters</t>
  </si>
  <si>
    <t>Ambrosia</t>
  </si>
  <si>
    <t>Vinegar, red wine</t>
  </si>
  <si>
    <t>4 1 gal.</t>
  </si>
  <si>
    <t>Vinegar, white</t>
  </si>
  <si>
    <t>Lasagna roll up, cheese, WG</t>
  </si>
  <si>
    <t>Tasty Brands 00801WG</t>
  </si>
  <si>
    <t>110 4.3 oz.</t>
  </si>
  <si>
    <t>1 ea. provides 2.0 MMA and 1.0 WG</t>
  </si>
  <si>
    <t>Macaroni, elbow, white WG</t>
  </si>
  <si>
    <t>Dakota Growers 92109</t>
  </si>
  <si>
    <t>Whole Lot Better™</t>
  </si>
  <si>
    <t>Macaroni, elbow, white</t>
  </si>
  <si>
    <t>Macaroni, whole grain</t>
  </si>
  <si>
    <t>Barilla 1000-013342</t>
  </si>
  <si>
    <t>Macaroni and cheese bowls</t>
  </si>
  <si>
    <t>JTM 5782</t>
  </si>
  <si>
    <t>30 6.0 oz.</t>
  </si>
  <si>
    <t>Each 6.0 oz. bowl provides 2.0 MMA and 1.0 WG.</t>
  </si>
  <si>
    <t>Noodles, chow mein, WG</t>
  </si>
  <si>
    <t>Yang's 5th Taste 00301-6</t>
  </si>
  <si>
    <t>1 cup noodles provides 2.0 WG. 80 servings per case.</t>
  </si>
  <si>
    <t>Penne rigate, white WG</t>
  </si>
  <si>
    <t>Dakota Growers 92010</t>
  </si>
  <si>
    <t>Penne rigate, white</t>
  </si>
  <si>
    <t>Penne rigate, whole grain</t>
  </si>
  <si>
    <t>Barilla 1000-013339</t>
  </si>
  <si>
    <t>Quinoa, white</t>
  </si>
  <si>
    <t>Schreiber 34415</t>
  </si>
  <si>
    <t xml:space="preserve">Ravioli, cheese, mini WG </t>
  </si>
  <si>
    <t>221 2.17 oz.</t>
  </si>
  <si>
    <t>Ravioli, breaded, mini WG</t>
  </si>
  <si>
    <t>Rice, Spanish style</t>
  </si>
  <si>
    <t>6 36 oz.</t>
  </si>
  <si>
    <t>NOT Whole Grain</t>
  </si>
  <si>
    <t>Rice, white, parboiled</t>
  </si>
  <si>
    <t>50#</t>
  </si>
  <si>
    <t>Rice, WG, brown</t>
  </si>
  <si>
    <t>1 25#</t>
  </si>
  <si>
    <t>1/2 cup cooked provides 1.0 WG</t>
  </si>
  <si>
    <t>Rice, WG, chicken flavor</t>
  </si>
  <si>
    <t>1/2 cup cooked provides .75 WG</t>
  </si>
  <si>
    <t>Rotini, white WG</t>
  </si>
  <si>
    <t>Dakota Growers 92021</t>
  </si>
  <si>
    <t>Rotini, white</t>
  </si>
  <si>
    <t>Rotini, whole grain</t>
  </si>
  <si>
    <t>Barilla 1000-013341</t>
  </si>
  <si>
    <t>Spaghetti, white WG</t>
  </si>
  <si>
    <t>Dakota Growers 91322</t>
  </si>
  <si>
    <t>Spaghetti, white</t>
  </si>
  <si>
    <t>Spaghetti, whole grain</t>
  </si>
  <si>
    <t>Barilla 1000-013340</t>
  </si>
  <si>
    <t>Tortellini, WG, 4 cheese</t>
  </si>
  <si>
    <t>Tasty Brands 00830WG</t>
  </si>
  <si>
    <t>14 pieces provides 1.0 MMA and 1.0 WG.  211 svgs per case</t>
  </si>
  <si>
    <t>Breadstick, cheese filled, MaxStix, WG</t>
  </si>
  <si>
    <t>Con Agra 77387-12685</t>
  </si>
  <si>
    <t>192 1.93 oz.</t>
  </si>
  <si>
    <t>One stick provides 1.0 MMA and .75 WG.</t>
  </si>
  <si>
    <t>Breadstick, mozzarella filled, twisted, topped</t>
  </si>
  <si>
    <t>Tasty Brands 62001</t>
  </si>
  <si>
    <t>Provides 1.0 MMA and 1.0 WG</t>
  </si>
  <si>
    <t>Cheese bites, WG</t>
  </si>
  <si>
    <t>SA Piazza 11003</t>
  </si>
  <si>
    <t>240 1.0 oz.</t>
  </si>
  <si>
    <t>Wild Mike's.  Provides .50 MMA and .50 WG.</t>
  </si>
  <si>
    <t>Dough, pizza, 7 inch, white, presheeted</t>
  </si>
  <si>
    <t>Rich's 16387</t>
  </si>
  <si>
    <t>Dough, pizza, 16 oven rising, WG</t>
  </si>
  <si>
    <t>Rich's 17015</t>
  </si>
  <si>
    <t>20 ct.</t>
  </si>
  <si>
    <t>1/8 shell provides 2.0 WG.</t>
  </si>
  <si>
    <t>Pizza, 4 cheese, Big Daddy Primo, rising crust, WG</t>
  </si>
  <si>
    <t>Schwan's 78637</t>
  </si>
  <si>
    <t>9 16"</t>
  </si>
  <si>
    <t>Provides 2.0 MMA, 2.0 WG and 1/8 cup RO per slice</t>
  </si>
  <si>
    <t>Pizza, cheese, Big Daddy Bold, rolled edge, WG</t>
  </si>
  <si>
    <t>Schwan's 78985</t>
  </si>
  <si>
    <t>Provides 2.0 MMA, 3.0 WG and 1/8 cup RO per slice</t>
  </si>
  <si>
    <t>Pizza, cheese\cheese sub, French Bread, 6", WG</t>
  </si>
  <si>
    <t>Schwan's 78356</t>
  </si>
  <si>
    <t>60 4.94 oz.</t>
  </si>
  <si>
    <t>Provides 2.0 MMA, 2.0 WG and 1/8 cup RO per slice.</t>
  </si>
  <si>
    <t>Pizza, cheese, The Max Stuffed Crust, WG</t>
  </si>
  <si>
    <t>Con Agra 77387-12671</t>
  </si>
  <si>
    <t>72 4.84 oz.</t>
  </si>
  <si>
    <t>Pizza, cheese, Deep Dish, 5" round WG bulk</t>
  </si>
  <si>
    <t>SA Piazza 80550</t>
  </si>
  <si>
    <t>80 5.49 oz.</t>
  </si>
  <si>
    <t>Pizza, cheese, Tony's 5" Round, Deep Dish, 100% Mozz., WG</t>
  </si>
  <si>
    <t>Schwan's 78368</t>
  </si>
  <si>
    <t>60 4.98 oz.</t>
  </si>
  <si>
    <t>Pizza, MultiCheese garlic, cheese\cheese sub FB, 6", WG</t>
  </si>
  <si>
    <t>Schwan's 78359</t>
  </si>
  <si>
    <t>60 4.29 oz.</t>
  </si>
  <si>
    <t>Provides 2.0 MMA and 2.0 WG per slice</t>
  </si>
  <si>
    <t>Pizza, Tony's, cheese\cheese sub 50/50 blend, 4x6, WG</t>
  </si>
  <si>
    <t>Schwan's 78673</t>
  </si>
  <si>
    <t>96 4.60 oz.</t>
  </si>
  <si>
    <t>Pizza, Wild Mike's, cheesy bottom, 10 cut, precut, 4 cheese, WG</t>
  </si>
  <si>
    <t>SA Piazza 20211</t>
  </si>
  <si>
    <t>90 5.49 oz.</t>
  </si>
  <si>
    <t>Pizza Boli, WG, IW</t>
  </si>
  <si>
    <t>Tasty Brands 53206</t>
  </si>
  <si>
    <t>96 5.0 oz.</t>
  </si>
  <si>
    <t>Each 5.0 oz. serving provides 2.0 MMA and 2.0 WG.</t>
  </si>
  <si>
    <t>.</t>
  </si>
  <si>
    <t>McCain MCF03761</t>
  </si>
  <si>
    <t>One 2.06 oz. serving provides .5 cup starchy vegetable.</t>
  </si>
  <si>
    <t>McCain MCX04717</t>
  </si>
  <si>
    <t>One 2.40 oz. serving provides .5 cup starchy vegetable.</t>
  </si>
  <si>
    <t>French fries, Sidewinder</t>
  </si>
  <si>
    <t>Simplot 10071179032168</t>
  </si>
  <si>
    <t>6 4#</t>
  </si>
  <si>
    <t>One 3.17 oz. serving provides .5 cup starchy vegetable.</t>
  </si>
  <si>
    <t>French fries, Sidewinder, Smokey BBQ</t>
  </si>
  <si>
    <t>Simplot 10071179032182</t>
  </si>
  <si>
    <t>One 3.32 oz. serving provides .5 cup starchy vegetable.</t>
  </si>
  <si>
    <t>McCain 1000004108</t>
  </si>
  <si>
    <t>24#</t>
  </si>
  <si>
    <t>One 2.10 oz. serving provides .5 cup starchy vegetable.</t>
  </si>
  <si>
    <t>McCain 1000004309</t>
  </si>
  <si>
    <t>One 3.09 oz. serving provides .5 cup starchy vegetable.</t>
  </si>
  <si>
    <t>McCain OIF03456</t>
  </si>
  <si>
    <t>Potato, instant</t>
  </si>
  <si>
    <t>Idahoan 29700 00313</t>
  </si>
  <si>
    <t>12 26 oz.</t>
  </si>
  <si>
    <t>Potatoes, hash brown rounds</t>
  </si>
  <si>
    <t>McCain 1000006188</t>
  </si>
  <si>
    <t>Potatoes, hash brown patty</t>
  </si>
  <si>
    <t>Simplot 10071179280224</t>
  </si>
  <si>
    <t>240 2 oz.</t>
  </si>
  <si>
    <t>Potatoes, Spudsters, mashed potato bites</t>
  </si>
  <si>
    <t>Simplot 10071179299028</t>
  </si>
  <si>
    <t>One 3.78 oz. serving provides .5 cup starchy vegetable.</t>
  </si>
  <si>
    <t>Simplot 10071179024361</t>
  </si>
  <si>
    <t>One 2.52 oz. serving provides .5 cup RO vegetable.</t>
  </si>
  <si>
    <t>McCain OIF00215A</t>
  </si>
  <si>
    <t>McCain 1000000496</t>
  </si>
  <si>
    <t>McCain OIF00024A</t>
  </si>
  <si>
    <t>One 2.69 oz. serving provides .5 cup starchy vegetable.</t>
  </si>
  <si>
    <t>Cheetos, Baked Hot and Spicy</t>
  </si>
  <si>
    <t>Frito Lay 62984</t>
  </si>
  <si>
    <t>104 .875 oz.</t>
  </si>
  <si>
    <t>Frito Lay 43578</t>
  </si>
  <si>
    <t>104 1.0 oz.</t>
  </si>
  <si>
    <t>Cheetos, Fantastix, Chili Cheese</t>
  </si>
  <si>
    <t>Frito Lay 36098</t>
  </si>
  <si>
    <t>Provides 1.5 WG</t>
  </si>
  <si>
    <t>Provides 1.0 WG</t>
  </si>
  <si>
    <t>Frito Lay 62933</t>
  </si>
  <si>
    <t>Provides 1.25 WG.</t>
  </si>
  <si>
    <t>Frito Lay 09598</t>
  </si>
  <si>
    <t>64 1.375 oz.</t>
  </si>
  <si>
    <t>Chips, RF, kettle cooked, jalapeno cheddar, LSS</t>
  </si>
  <si>
    <t>Frito Lay 25111</t>
  </si>
  <si>
    <t>Chips, RF, kettle cooked, original,  LSS</t>
  </si>
  <si>
    <t>Frito Lay 25115</t>
  </si>
  <si>
    <t>Chips, RF, kettle cooked, sea salt &amp; vinegar, LSS</t>
  </si>
  <si>
    <t>Frito Lay 25113</t>
  </si>
  <si>
    <t>Chips, SS, Baked Lays, BBQ</t>
  </si>
  <si>
    <t>Frito Lay 32078</t>
  </si>
  <si>
    <t>60 0.875 oz.</t>
  </si>
  <si>
    <t>Chips, SS, Baked Lays, original</t>
  </si>
  <si>
    <t>Frito Lay 33625</t>
  </si>
  <si>
    <t>Chips, SS, Baked Lays, SCO</t>
  </si>
  <si>
    <t>Frito Lay 33627</t>
  </si>
  <si>
    <t>Chips, SS, baked, Ruffles, cheddar &amp; sour cream</t>
  </si>
  <si>
    <t>Frito Lay 56882</t>
  </si>
  <si>
    <t>Chips, Sunchips, garden salsa, WG</t>
  </si>
  <si>
    <t>Chips, Sunchips, harvest cheddar, WG</t>
  </si>
  <si>
    <t>Chips, tortilla, round, whole grain, bulk</t>
  </si>
  <si>
    <t>Frito Lay 62339</t>
  </si>
  <si>
    <t>Cookies Grandmas, chocolate chip mini, WG</t>
  </si>
  <si>
    <t>Frito Lay 66154</t>
  </si>
  <si>
    <t>80 1.22 oz</t>
  </si>
  <si>
    <t>Provides 1.0 WG.</t>
  </si>
  <si>
    <t>Cookies, Grandmas, blueberry vanilla bites, WG</t>
  </si>
  <si>
    <t>Frito Lay 22642</t>
  </si>
  <si>
    <t>80 1.0 oz.</t>
  </si>
  <si>
    <t>Doritos, Cool Ranch, RF</t>
  </si>
  <si>
    <t>Frito Lay 36096</t>
  </si>
  <si>
    <t>72 1.0 oz.</t>
  </si>
  <si>
    <t>Doritos, Flamas, RF</t>
  </si>
  <si>
    <t>Frito Lay 62829</t>
  </si>
  <si>
    <t>Doritos, Nacho, RF</t>
  </si>
  <si>
    <t>Frito Lay 31748</t>
  </si>
  <si>
    <t>Doritos, Sweet &amp; Spicy Chili, RF</t>
  </si>
  <si>
    <t>Frito Lay 49093</t>
  </si>
  <si>
    <t>Doritos, Wild White, RF</t>
  </si>
  <si>
    <t>Frito Lay 67609</t>
  </si>
  <si>
    <t>Funyuns, baked not fried</t>
  </si>
  <si>
    <t>Frito Lay 66689</t>
  </si>
  <si>
    <t>104 .75 oz.</t>
  </si>
  <si>
    <t>Smart Snack compliant</t>
  </si>
  <si>
    <t>Munchies, Flamin' Hot sweet snack mix</t>
  </si>
  <si>
    <t>Frito Lay 30921</t>
  </si>
  <si>
    <t>Provides .75 WG</t>
  </si>
  <si>
    <t>Popcorn, Smartfood White Cheddar RF</t>
  </si>
  <si>
    <t>72 0.5 oz.</t>
  </si>
  <si>
    <t>Pretzels, Heartzels, WG</t>
  </si>
  <si>
    <t>Frito Lay 15940</t>
  </si>
  <si>
    <t>104 0.7 oz.</t>
  </si>
  <si>
    <t>Pretzels, Tiny Twist, NOT WG, Peanut free</t>
  </si>
  <si>
    <t>Frito Lay 19132</t>
  </si>
  <si>
    <t>120 0.5 oz.</t>
  </si>
  <si>
    <t>Frito Lay 36308</t>
  </si>
  <si>
    <t>Tortilla chips, Tostitos scoops, individual, WG</t>
  </si>
  <si>
    <t>Frito Lay 42537</t>
  </si>
  <si>
    <t>72 0.875 oz.</t>
  </si>
  <si>
    <t>Beef Jerky, original</t>
  </si>
  <si>
    <t>Jack Links 10000007721</t>
  </si>
  <si>
    <t>48 .85 oz.</t>
  </si>
  <si>
    <t>Beef Jerky, teriyaki</t>
  </si>
  <si>
    <t>Jack Links 10000007717</t>
  </si>
  <si>
    <t>Cereal Bar, Cinnamon Toast Crunch</t>
  </si>
  <si>
    <t>GM 455760000</t>
  </si>
  <si>
    <t>96 1.42 oz.</t>
  </si>
  <si>
    <t>Provides 1 WG</t>
  </si>
  <si>
    <t>Cereal Bars, Golden Graham</t>
  </si>
  <si>
    <t>GM 31913000</t>
  </si>
  <si>
    <t>Cereal Bars, Trix</t>
  </si>
  <si>
    <t>GM 31915000</t>
  </si>
  <si>
    <t>Cheez It, Baked, WG, Original</t>
  </si>
  <si>
    <t>Sunshine 24100-79263</t>
  </si>
  <si>
    <t>175 .75 oz.</t>
  </si>
  <si>
    <t>Cheez-its, Cheddar, WG bulk</t>
  </si>
  <si>
    <t>Kellogg's 24100 10971</t>
  </si>
  <si>
    <t>4 3# bags</t>
  </si>
  <si>
    <t>29 crackers = 1.5 WG.</t>
  </si>
  <si>
    <t>Chex, Simply Chex, cheddar, WG</t>
  </si>
  <si>
    <t>GM 31932000</t>
  </si>
  <si>
    <t>60 0.92 oz.</t>
  </si>
  <si>
    <t>Chex, Simply Chex, chocolate &amp; caramel, WG</t>
  </si>
  <si>
    <t>GM 31933000</t>
  </si>
  <si>
    <t>60 1.03 oz.</t>
  </si>
  <si>
    <t>Cookies, Fortune</t>
  </si>
  <si>
    <t>300 ct.</t>
  </si>
  <si>
    <t>Crackers, animal, WG, IW</t>
  </si>
  <si>
    <t>150 1.0 oz.</t>
  </si>
  <si>
    <t>Crackers, cinnamon, Bug Bites</t>
  </si>
  <si>
    <t>Kellogg's 55644</t>
  </si>
  <si>
    <t>210 1.0 oz.</t>
  </si>
  <si>
    <t>Crackers, graham PC, WG, 2 pk.</t>
  </si>
  <si>
    <t>Kellogg's 3010030074</t>
  </si>
  <si>
    <t>200 .50 oz.</t>
  </si>
  <si>
    <t>Keebler Original Grahams</t>
  </si>
  <si>
    <t>Kellogg's 3010038406</t>
  </si>
  <si>
    <t>Keebler Honey Grahams</t>
  </si>
  <si>
    <t>Crackers, Ritz, WG, bulk</t>
  </si>
  <si>
    <t>Mondelez 00142</t>
  </si>
  <si>
    <t>20 3.8 ounce</t>
  </si>
  <si>
    <t>Craisins, cherry</t>
  </si>
  <si>
    <t>Ocean Spray 23444</t>
  </si>
  <si>
    <t>200 1.16 oz.</t>
  </si>
  <si>
    <t>1 pouch provides 1/2 cup fruit.</t>
  </si>
  <si>
    <t>Craisins, strawberry</t>
  </si>
  <si>
    <t>Ocean Spray 23445</t>
  </si>
  <si>
    <t>Cranberries, dried, bulk</t>
  </si>
  <si>
    <t>Ocean Spray 21992</t>
  </si>
  <si>
    <t>2 48 oz.</t>
  </si>
  <si>
    <t>Fruit Rollup, Blastin' Berry, Hot Colors, RS</t>
  </si>
  <si>
    <t>Betty Crocker, GM 11566000</t>
  </si>
  <si>
    <t>96 .50 oz.</t>
  </si>
  <si>
    <t>Fruit Rollup, strawberry, RS</t>
  </si>
  <si>
    <t>Betty Crocker, GM 29162000</t>
  </si>
  <si>
    <t>Fruit snacks</t>
  </si>
  <si>
    <t>Welch's 14498</t>
  </si>
  <si>
    <t>144 1.55 oz.</t>
  </si>
  <si>
    <t>Mixed Fruit.  Smart Snack Compliant</t>
  </si>
  <si>
    <t>Goldfish, bulk, cheddar, WG</t>
  </si>
  <si>
    <t>Pepperidge Farm - Campbell's 20648</t>
  </si>
  <si>
    <t>6 31 oz.</t>
  </si>
  <si>
    <t>30 g provides 1.5 WG.</t>
  </si>
  <si>
    <t>Graham sticks, Scooby-Doo</t>
  </si>
  <si>
    <t>Kellogg's 50689</t>
  </si>
  <si>
    <t>Granola Bar, chewy, chocolate chunk</t>
  </si>
  <si>
    <t>GM 11590</t>
  </si>
  <si>
    <t>120 .89 oz.</t>
  </si>
  <si>
    <t>Provides .50 WG</t>
  </si>
  <si>
    <t>Nutrigrain bar, apple cinnamon, WG</t>
  </si>
  <si>
    <t>Kellogg's 38000-59779</t>
  </si>
  <si>
    <t>96 1.55 oz.</t>
  </si>
  <si>
    <t>Nutrigrain bar, blueberry, WG</t>
  </si>
  <si>
    <t>Kellogg's 38000-90819</t>
  </si>
  <si>
    <t>Nutrigrain bar, strawberry, WG</t>
  </si>
  <si>
    <t>Kellogg's 38000-59772</t>
  </si>
  <si>
    <t>Campbell's 18105</t>
  </si>
  <si>
    <t>300 .75 oz.</t>
  </si>
  <si>
    <t>Campbell's 14396</t>
  </si>
  <si>
    <t>Pirate Booty, Aged white Cheddar</t>
  </si>
  <si>
    <t>Amplify 01566562407 2</t>
  </si>
  <si>
    <t>24 .75 oz.</t>
  </si>
  <si>
    <t>Popchips, BBQ</t>
  </si>
  <si>
    <t>Popchips 72200</t>
  </si>
  <si>
    <t>24 0.8 oz.</t>
  </si>
  <si>
    <t>Popchips, original sea salt</t>
  </si>
  <si>
    <t>Popchips 71100</t>
  </si>
  <si>
    <t>Popchips, sea salt &amp; vinegar</t>
  </si>
  <si>
    <t>Popchips 75500</t>
  </si>
  <si>
    <t>Popchips, sour cream and onion</t>
  </si>
  <si>
    <t>Popchips 77700</t>
  </si>
  <si>
    <t>Poptarts, single pack, WG, frosted blueberry</t>
  </si>
  <si>
    <t>Kellogg's 38000-17196</t>
  </si>
  <si>
    <t>120 1.76 oz.</t>
  </si>
  <si>
    <t>Poptarts, single pack, WG, frosted cinnamon</t>
  </si>
  <si>
    <t>Kellogg's 38000-55122</t>
  </si>
  <si>
    <t>Poptarts, single pack, WG, frosted fudge</t>
  </si>
  <si>
    <t>Kellogg's 38000-12070</t>
  </si>
  <si>
    <t>Poptarts, single pack, WG, frosted strawberry</t>
  </si>
  <si>
    <t>Kellogg's 38000-55130</t>
  </si>
  <si>
    <t>Pretzel, soft, 2.2 oz., WG</t>
  </si>
  <si>
    <t>J&amp;J 30120</t>
  </si>
  <si>
    <t>120 2.2 oz.</t>
  </si>
  <si>
    <t>Sleeve pack.</t>
  </si>
  <si>
    <t>Pretzels, sticks, gluten free, 100 calorie pack</t>
  </si>
  <si>
    <t>Snyders 87840</t>
  </si>
  <si>
    <t>88 .92 oz.</t>
  </si>
  <si>
    <t>Rice krispie treats, mini, WG</t>
  </si>
  <si>
    <t>Kellogg's 38000-14540</t>
  </si>
  <si>
    <t>600 .42 oz.</t>
  </si>
  <si>
    <t>Rice krispie treats, WG</t>
  </si>
  <si>
    <t>Kellogg's 38000-11052</t>
  </si>
  <si>
    <t>80 1.41 oz.</t>
  </si>
  <si>
    <t>Individually wrapped. Smart Snack Compliant</t>
  </si>
  <si>
    <t>Rice krispie treats, WG, chocolatey chip</t>
  </si>
  <si>
    <t>Kellogg's 38000-14567</t>
  </si>
  <si>
    <t>80 1.60 oz.</t>
  </si>
  <si>
    <t>Sunflower seeds, honey roasted, peanut free</t>
  </si>
  <si>
    <t>SunOpta 1231780</t>
  </si>
  <si>
    <t>150 1.2 oz.</t>
  </si>
  <si>
    <t>1 MMA.  Not A list approved</t>
  </si>
  <si>
    <t>Teddy Graham, cinnamon, WG</t>
  </si>
  <si>
    <t>Mondelez 00093</t>
  </si>
  <si>
    <t>48 1.0 oz.</t>
  </si>
  <si>
    <t>Nabisco. Provides 1.0 WG</t>
  </si>
  <si>
    <t>Tortilla chips, tri-color triangle, WG</t>
  </si>
  <si>
    <t>Mission 08613</t>
  </si>
  <si>
    <t>6 2#</t>
  </si>
  <si>
    <t>Red, white and blue</t>
  </si>
  <si>
    <t>Basil leaves</t>
  </si>
  <si>
    <t>20 oz EA</t>
  </si>
  <si>
    <t>Chili powder</t>
  </si>
  <si>
    <t>16 oz EA</t>
  </si>
  <si>
    <t>Cinnamon, ground</t>
  </si>
  <si>
    <t>Cumin, ground</t>
  </si>
  <si>
    <t>14 oz EA</t>
  </si>
  <si>
    <t>Garlic, chopped in oil</t>
  </si>
  <si>
    <t>Garlic, granulated</t>
  </si>
  <si>
    <t>25 oz EA</t>
  </si>
  <si>
    <t>Garlic, powder</t>
  </si>
  <si>
    <t>19 oz EA</t>
  </si>
  <si>
    <t>Italian seasoning</t>
  </si>
  <si>
    <t>24 oz EA</t>
  </si>
  <si>
    <t>Mustard, dry</t>
  </si>
  <si>
    <t>Nutmeg, ground</t>
  </si>
  <si>
    <t>Onion powder</t>
  </si>
  <si>
    <t>Onions, dehydrated</t>
  </si>
  <si>
    <t>3# (48 oz.) EA</t>
  </si>
  <si>
    <t>Oregano, leaves</t>
  </si>
  <si>
    <t>Paprika</t>
  </si>
  <si>
    <t>Parsley, flakes</t>
  </si>
  <si>
    <t>10 oz EA</t>
  </si>
  <si>
    <t>Pepper, black</t>
  </si>
  <si>
    <t>Pepper, red crushed</t>
  </si>
  <si>
    <t>12 oz EA</t>
  </si>
  <si>
    <t>Pepper, white</t>
  </si>
  <si>
    <t>Poultry seasoning</t>
  </si>
  <si>
    <t>Salt, kosher</t>
  </si>
  <si>
    <t>12 3 lb.</t>
  </si>
  <si>
    <t>Salt, table</t>
  </si>
  <si>
    <t>24 26 oz.</t>
  </si>
  <si>
    <t>Thyme, leaves</t>
  </si>
  <si>
    <t>7 oz EA</t>
  </si>
  <si>
    <t>Group Summary</t>
  </si>
  <si>
    <t>Beef, Commercial:</t>
  </si>
  <si>
    <t xml:space="preserve">Bread, Baking:  </t>
  </si>
  <si>
    <t xml:space="preserve">Breakfast:  </t>
  </si>
  <si>
    <t>Cereal:</t>
  </si>
  <si>
    <t>Condiments:</t>
  </si>
  <si>
    <t>Cookie Dough:</t>
  </si>
  <si>
    <t>Dairy:</t>
  </si>
  <si>
    <t>Dressings, Gluten Free and Spices:</t>
  </si>
  <si>
    <t>Fruit and Vegetable:</t>
  </si>
  <si>
    <t>Juice and Beverages:</t>
  </si>
  <si>
    <t>Meat- Misc:</t>
  </si>
  <si>
    <t>Miscellaneous:</t>
  </si>
  <si>
    <t>Pasta, Rice:</t>
  </si>
  <si>
    <t>Pizza:</t>
  </si>
  <si>
    <t>Potato:</t>
  </si>
  <si>
    <t>Snacks, Frito-Lay:</t>
  </si>
  <si>
    <t>Snacks, Misc:</t>
  </si>
  <si>
    <t>Grand Total:</t>
  </si>
  <si>
    <t>SuperBakery 7501</t>
  </si>
  <si>
    <t>Superbakery 7503</t>
  </si>
  <si>
    <t>SuperBakery 7506</t>
  </si>
  <si>
    <t>SuperBakery 7507</t>
  </si>
  <si>
    <t>Bread Slice, WG zucchini, IW</t>
  </si>
  <si>
    <t>Bread Slice, WG banana, IW</t>
  </si>
  <si>
    <t>Bread Slice, WG blueberry, IW</t>
  </si>
  <si>
    <t>SuperBakery 7502</t>
  </si>
  <si>
    <t>75 3.4 oz.</t>
  </si>
  <si>
    <t>Bread Slice, WG lemon, IW, RS</t>
  </si>
  <si>
    <t>Bread Slice, WG cocoa, IW</t>
  </si>
  <si>
    <t>Pasta Roll, Double Stuffed, WG</t>
  </si>
  <si>
    <t>Tasty Brands 00825WG</t>
  </si>
  <si>
    <t>Tasty Brands 00837WG</t>
  </si>
  <si>
    <t>Each serving (one 4 30 oz unit) of Whole Grain Double Stuffed Pasta Rolls provides 2.00 oz equivalent meat alternate and 1 25 oz eq grains.</t>
  </si>
  <si>
    <t>130 4.30 oz.</t>
  </si>
  <si>
    <t>Each 2.17 oz serving (5 pieces) of Whole Grain Mini Cheese Ravioli provides 1.00 oz equivalent meat alternate and 0.50 oz eq grains.</t>
  </si>
  <si>
    <t>Each 3.17 oz. serving (5 pieces) of Breaded Mini Cheese Ravioli provides 1.00 oz equivalent meat alternate and 1.50 oz-eq grains.</t>
  </si>
  <si>
    <t>Tasty Brands 41837</t>
  </si>
  <si>
    <t>151 3.17 oz.</t>
  </si>
  <si>
    <t>Pizza, Wild Mike's, cheesy bottom, 8 cut, precut, 4 cheese, WG</t>
  </si>
  <si>
    <t>72 5.49 oz.</t>
  </si>
  <si>
    <t>SA Piazza 20311</t>
  </si>
  <si>
    <t>Applesauce, unsweetened, cups, shelf stable</t>
  </si>
  <si>
    <t>National Food Group A3500</t>
  </si>
  <si>
    <t>72 4.50 oz.</t>
  </si>
  <si>
    <t>Applesauce, unsweetened, cups, shelf stable, cinnamon</t>
  </si>
  <si>
    <t>National Food Group A1410</t>
  </si>
  <si>
    <t>Applesauce, unsweetened, cups, shelf stable, strawberry</t>
  </si>
  <si>
    <t>National Food Group A1490</t>
  </si>
  <si>
    <t>Applesauce, unsweetened, cups, shelf stable, strawberry banana</t>
  </si>
  <si>
    <t>National Food Group A3700</t>
  </si>
  <si>
    <t>ZeeZee's. Each 4.5 oz. cup provides 1/2 cup fruit</t>
  </si>
  <si>
    <t>Maid Rite 75156-03320</t>
  </si>
  <si>
    <t>International Food Solutions 72003</t>
  </si>
  <si>
    <t>International Food Solutions 72001</t>
  </si>
  <si>
    <t>Tornado, Egg, Turkey Sausage, Cheese, WG</t>
  </si>
  <si>
    <t>Ruiz 86969</t>
  </si>
  <si>
    <t>144 2.79 oz.</t>
  </si>
  <si>
    <t>Taquito, Chicken and cheese, WG</t>
  </si>
  <si>
    <t>Ruiz 40818</t>
  </si>
  <si>
    <t>El Monterey. Scrambled eggs, turkey sausage, tomatoes, cheese, jalapeno and picante sauce in a whole wheat tortilla. .75 MMA and 1.25 WG.</t>
  </si>
  <si>
    <t>140 2.75 oz.</t>
  </si>
  <si>
    <t>El Monterey.  Provides 1.0 MMA and 1.0 WG</t>
  </si>
  <si>
    <t>Dumpling, Chicken and vegetable, WG</t>
  </si>
  <si>
    <t>Schwan's 60585</t>
  </si>
  <si>
    <t>64 4.76 oz (6 ea.)</t>
  </si>
  <si>
    <t>Chef One. Whole wheat flour dumpling wrapper filled with a traditional filling of chicken, cabbage, and green onion. 6 ea. Provides 2 MMA and 2 WG.</t>
  </si>
  <si>
    <t>Each 4.0 oz. portion provides at least 2.0 MMA.</t>
  </si>
  <si>
    <t>BakeCrafter 4005</t>
  </si>
  <si>
    <t>Heat and serve. 7".  Provides 2.0 WG</t>
  </si>
  <si>
    <t>Breadstick, RS, WG</t>
  </si>
  <si>
    <t>160 1.80 oz.</t>
  </si>
  <si>
    <t>Pioneer 212665</t>
  </si>
  <si>
    <t>3.4 oz. batter provides 2.0 WG</t>
  </si>
  <si>
    <t>100 2.40 oz.</t>
  </si>
  <si>
    <t>Bimbo 921200-71156</t>
  </si>
  <si>
    <t>Roll, ciabatta, sliced, WG</t>
  </si>
  <si>
    <t>Each 2.4 oz. roll provides 2.25 WG.</t>
  </si>
  <si>
    <t>Cheetos, Baked, Crunchy Cheese</t>
  </si>
  <si>
    <t>Cheetos, Baked, Flamin' Hot</t>
  </si>
  <si>
    <t>Red Gold RPKNA99</t>
  </si>
  <si>
    <t>Red Pack.  3.0 oz = 1/2 cup serving of Red/Orange Vegetable.</t>
  </si>
  <si>
    <t>McCain 1000007470</t>
  </si>
  <si>
    <t>French fries, 3/8", KK, bakeable</t>
  </si>
  <si>
    <t>French fries, seasoned, bakeable</t>
  </si>
  <si>
    <t>French fries, sweet potato, 5/16, straight cut</t>
  </si>
  <si>
    <t>French fries, sweet potato, Cross Trax</t>
  </si>
  <si>
    <t>McCain MCF05074</t>
  </si>
  <si>
    <t>One 3.02 oz. serving provides .5 cup RO vegetable.</t>
  </si>
  <si>
    <t>McCain MCF04712</t>
  </si>
  <si>
    <t>McCain MCF03762</t>
  </si>
  <si>
    <t>Potato SMILES, RS</t>
  </si>
  <si>
    <t>Potatoes, tater tots, bakeable</t>
  </si>
  <si>
    <t>Potatoes, sweet puffs, bakeable</t>
  </si>
  <si>
    <t>One 2.52 oz. serving provides .5 cup starchy vegetable.</t>
  </si>
  <si>
    <t>Potatoes, wedge, seasoned, bakeable 8 cut</t>
  </si>
  <si>
    <t>One 2.89 oz. serving provides .5 cup starchy vegetable.</t>
  </si>
  <si>
    <t>Potatoes, wedge, bakeable, 8 cut</t>
  </si>
  <si>
    <t>One 3.78 oz. serving provides .5 cup RO vegetable.</t>
  </si>
  <si>
    <t>6  2.5#</t>
  </si>
  <si>
    <t>French fries, deep groove, bakeable</t>
  </si>
  <si>
    <t>French fries, sweet potato, thin ridge, 10 cut</t>
  </si>
  <si>
    <t>French fries, RS, straight cut, bakeableble</t>
  </si>
  <si>
    <t>One 2.37 oz. serving provides .5 cup starchy vegetable.</t>
  </si>
  <si>
    <t>One .681 oz. serving provides .5 cup starchy egetable.</t>
  </si>
  <si>
    <t>One 4.50 oz. serving provides 1/2 cup starchy vegetable.</t>
  </si>
  <si>
    <t>One 2.54 oz. serving provides 1/2 cup starchy vegetable.</t>
  </si>
  <si>
    <t>One 2.41 oz. serving provides .5 cup RO vegetable.</t>
  </si>
  <si>
    <t>French fries, seasoned spiral, RS, bakeable</t>
  </si>
  <si>
    <t>Red Gold RPKIL9R</t>
  </si>
  <si>
    <t>Heinz 00130005155000</t>
  </si>
  <si>
    <t>Heinz 10013000652008</t>
  </si>
  <si>
    <t>Heinz 10013000500101</t>
  </si>
  <si>
    <t>Mayonnaise, dispenser</t>
  </si>
  <si>
    <t>Heinz  10013000516706</t>
  </si>
  <si>
    <t>Potato, chopped, seasoned skin on</t>
  </si>
  <si>
    <t>McCain MCF03927</t>
  </si>
  <si>
    <t>One 3.05 oz. serving provides .5 cup starchy egetable.</t>
  </si>
  <si>
    <t>Fruit, dried, Mixzees</t>
  </si>
  <si>
    <t>National Food Group 615789</t>
  </si>
  <si>
    <t>144 1.33 oz.</t>
  </si>
  <si>
    <t>ZeeZee's. Each 1.33 oz. box provides 1/2 cup fruit</t>
  </si>
  <si>
    <t>Juice, frozen cup, 4.4 oz. Cherrymoji</t>
  </si>
  <si>
    <t>Lindy's Homemade, LLC CHI0458</t>
  </si>
  <si>
    <t>90 4.4 oz.</t>
  </si>
  <si>
    <t>Each 4.4 oz. cup provides 1/2 cup fruit.</t>
  </si>
  <si>
    <t>Juice, frozen cup, 4.4 oz. Fruit punch</t>
  </si>
  <si>
    <t>Lindy's Homemade, LLC FRP0175</t>
  </si>
  <si>
    <t>Lindy's Homemade, LLC STR0298</t>
  </si>
  <si>
    <t>Juice, frozen cup, 4.4 oz. Strawberry</t>
  </si>
  <si>
    <t>GM 112317000</t>
  </si>
  <si>
    <t>Pull Apart, cheesey garlic, WG, IW</t>
  </si>
  <si>
    <t>70 3.88 oz.</t>
  </si>
  <si>
    <t>Each 3.88 oz. provides 2.0 WG.</t>
  </si>
  <si>
    <t>Pizza, Cheese Crunchers, WG</t>
  </si>
  <si>
    <t>73 5.48 oz.</t>
  </si>
  <si>
    <t xml:space="preserve">4 ea. (5.48 oz.) provides 2.25 MMA and 2.0 WG </t>
  </si>
  <si>
    <t>Spread, creamy chickpea, chocolate, 1.25 oz. cups.</t>
  </si>
  <si>
    <t>The Amazing Chickpea F9030</t>
  </si>
  <si>
    <t>72 1.25 oz.</t>
  </si>
  <si>
    <t>Each 1.25 oz. cup provides 1.0 MMA.</t>
  </si>
  <si>
    <t>Smoothie, individual bottles, peach</t>
  </si>
  <si>
    <t>Smoothie, individual bottles, stwarberry banana</t>
  </si>
  <si>
    <t>Barfresh TGPCY48</t>
  </si>
  <si>
    <t>48 7.6 oz.</t>
  </si>
  <si>
    <t>Barfresh TGSBY48</t>
  </si>
  <si>
    <t>Each 7.6 oz. bottle provides 1.0 MMA and 1/2 cup fruit.</t>
  </si>
  <si>
    <t>SA Piazza 11008</t>
  </si>
  <si>
    <t>Cheese bites, jalapeno, WG</t>
  </si>
  <si>
    <t>Waffles, Blueberry, IW, WG</t>
  </si>
  <si>
    <t>Waffles, Cinnamon, IW, WG</t>
  </si>
  <si>
    <t>Waffles, Maple, IW, WG</t>
  </si>
  <si>
    <t>Waffles, mini, maple, WG</t>
  </si>
  <si>
    <t>Waffles, mini, cinnamon, WG</t>
  </si>
  <si>
    <t>Pioneer 215174</t>
  </si>
  <si>
    <t>3.0 oz. batter provides 2.0 WG.</t>
  </si>
  <si>
    <t>Conestoga 99486</t>
  </si>
  <si>
    <t>12 7.5 oz.</t>
  </si>
  <si>
    <t>Gravy mix, brown, RS</t>
  </si>
  <si>
    <t>Conestoga 99488</t>
  </si>
  <si>
    <t>12 6.5 oz.</t>
  </si>
  <si>
    <t>Gravy mix, poultry, RS</t>
  </si>
  <si>
    <t>Conestoga 212644</t>
  </si>
  <si>
    <t>Gravy mix, turkey, RS</t>
  </si>
  <si>
    <t>8 11.3 oz.</t>
  </si>
  <si>
    <t>Ben's Original 10054800424198</t>
  </si>
  <si>
    <t>Ben's Original 054800423682</t>
  </si>
  <si>
    <t>Ben's Original 10054800424211</t>
  </si>
  <si>
    <t>6 24.4 oz.</t>
  </si>
  <si>
    <t>12 12 ct.</t>
  </si>
  <si>
    <t>10 12 ct.</t>
  </si>
  <si>
    <t>32 12 ct.</t>
  </si>
  <si>
    <t>1 13#</t>
  </si>
  <si>
    <t>1 12.5#</t>
  </si>
  <si>
    <t>Price per case</t>
  </si>
  <si>
    <t>NHBG Southern Zone Grocery Bid 2022</t>
  </si>
  <si>
    <t>Biscuit, dough, RTB, WG</t>
  </si>
  <si>
    <t>Rich's 13457</t>
  </si>
  <si>
    <t>182 2.5 oz.</t>
  </si>
  <si>
    <t>Handi-Split. 2.0 WGB</t>
  </si>
  <si>
    <t>Pillsbury 22684</t>
  </si>
  <si>
    <t>216 2.51 oz.</t>
  </si>
  <si>
    <t>Easy Split. 2.0 WGB</t>
  </si>
  <si>
    <t>Biscuit WG, peach cobbler, IW</t>
  </si>
  <si>
    <t>Tasty Brands 22020</t>
  </si>
  <si>
    <t>100 2.8 oz.</t>
  </si>
  <si>
    <t>Each biscuit provides 2.0 WGB</t>
  </si>
  <si>
    <t>Crescent, chocolate filled</t>
  </si>
  <si>
    <t>Pillsbury 149979000</t>
  </si>
  <si>
    <t>Provides 2.0 WGB</t>
  </si>
  <si>
    <t>Crust, pizza, 16" round, parbaked, WG</t>
  </si>
  <si>
    <t>Rich's 14006</t>
  </si>
  <si>
    <t>18 ct.</t>
  </si>
  <si>
    <t>A frozen par baked sheeted pizza crust. Layer packed 18 crusts per case in a poly bag liner.</t>
  </si>
  <si>
    <t>Flatbread, maple waffle</t>
  </si>
  <si>
    <t>Rich's 17279</t>
  </si>
  <si>
    <t>192 1.1 oz.</t>
  </si>
  <si>
    <t>Breakfast Bar, BeneFIT, cocoa</t>
  </si>
  <si>
    <t>Redi-Bake 40406</t>
  </si>
  <si>
    <t>48 2.5 oz.</t>
  </si>
  <si>
    <t>Breakfast Bar, BeneFiT, banana chocolate chunk</t>
  </si>
  <si>
    <t>Redi-Bake 40402</t>
  </si>
  <si>
    <t>Breakfast Bar, BeneFIT, oatmeal chocolate chip</t>
  </si>
  <si>
    <t>Redi-Bake 40401</t>
  </si>
  <si>
    <t>Breakfast Bar, BeneFIT, French toast</t>
  </si>
  <si>
    <t>Redi-Bake 40404</t>
  </si>
  <si>
    <t>Cinnamon roll, WG, uniced, IW</t>
  </si>
  <si>
    <t>Hadley Farms 0375IW</t>
  </si>
  <si>
    <t>Whole Grain Cinnamon Roll Uniced 2.5 oz.</t>
  </si>
  <si>
    <t>French toast sticks, frozen, WG</t>
  </si>
  <si>
    <t>BakeCrafters 447</t>
  </si>
  <si>
    <t>2 sticks = 2 WG bread. 108 ea. per case.</t>
  </si>
  <si>
    <t>Granola, bulk cinnamon</t>
  </si>
  <si>
    <t>Granola, Crunchy Clusters</t>
  </si>
  <si>
    <t>Kellogg's 3800011458</t>
  </si>
  <si>
    <t>Oat, wheat, and rice cluster cereal</t>
  </si>
  <si>
    <t>Sauce, BBQ, PC RS</t>
  </si>
  <si>
    <t>Red Gold REDOA1Z</t>
  </si>
  <si>
    <t>250 1 oz.</t>
  </si>
  <si>
    <t>Low Sodium barbeque sauce.</t>
  </si>
  <si>
    <t>Sauce, BBQ, dispenser</t>
  </si>
  <si>
    <t>Sauce, BBQ</t>
  </si>
  <si>
    <t>Egg patty, fried, natural shape</t>
  </si>
  <si>
    <t>Michaels 46025-85879</t>
  </si>
  <si>
    <t>144 1.75 oz.</t>
  </si>
  <si>
    <t>Eggs, hard cooked</t>
  </si>
  <si>
    <t>Michael's 46025-85018</t>
  </si>
  <si>
    <t>15#</t>
  </si>
  <si>
    <t>Dry Pack, 12-12 ct. bags per case.</t>
  </si>
  <si>
    <t>Eggs, scrambled, FC</t>
  </si>
  <si>
    <t>Michael's 46025-85877</t>
  </si>
  <si>
    <t>12 1.85#</t>
  </si>
  <si>
    <t>Fully cooked, refrigerated, butter flavor. 2.1 oz. provides 1.5 MMA</t>
  </si>
  <si>
    <t>Bongard's 402951</t>
  </si>
  <si>
    <t>168 1 oz.</t>
  </si>
  <si>
    <t>Individually wrapped, mozzarella</t>
  </si>
  <si>
    <t>Beans, green cuts, canned</t>
  </si>
  <si>
    <t>USDA Grade B or equal</t>
  </si>
  <si>
    <t>Carrots, canned, sliced</t>
  </si>
  <si>
    <t>Corn, whole kernal, canned</t>
  </si>
  <si>
    <t>10 2 ct.</t>
  </si>
  <si>
    <t>Rich Chicks 23415</t>
  </si>
  <si>
    <t>78 4.12 oz.</t>
  </si>
  <si>
    <t>Sausage patties, 2 oz CN</t>
  </si>
  <si>
    <t>Jones 18750</t>
  </si>
  <si>
    <t>Pork, rib Pattie</t>
  </si>
  <si>
    <t>Tyson 10000013817</t>
  </si>
  <si>
    <t>Flamebroiled Rib Shaped Beef Pattie with Honey BBQ Sauce,. 2 MMA. 100 3.25 oz.</t>
  </si>
  <si>
    <t>Cheese sauce, Alfredo dry mix</t>
  </si>
  <si>
    <t>Nestle Professional 11250190</t>
  </si>
  <si>
    <t xml:space="preserve">Trio. </t>
  </si>
  <si>
    <t>Pioneer 94341</t>
  </si>
  <si>
    <t>6 16 oz.</t>
  </si>
  <si>
    <t>Cheese sauce, dry mix</t>
  </si>
  <si>
    <t>Nestle Professional 11250763</t>
  </si>
  <si>
    <t>8 32 oz.</t>
  </si>
  <si>
    <t>Pioneer 94335</t>
  </si>
  <si>
    <t>Cheese sauce, nacho, canned</t>
  </si>
  <si>
    <t>Red Gold  REDYL99</t>
  </si>
  <si>
    <t>100% Natural Ketchup made with Sugar is also Low Sodium (50mg/17g versus 160mg/17g).</t>
  </si>
  <si>
    <t>Ketchup, reduced sodium</t>
  </si>
  <si>
    <t>Red Gold  REDYL9G</t>
  </si>
  <si>
    <t>1000 9 gram</t>
  </si>
  <si>
    <t>Ketchup, reduced sodium, PC</t>
  </si>
  <si>
    <t>Sausage links, .8 oz., CN</t>
  </si>
  <si>
    <t>Jones 18510</t>
  </si>
  <si>
    <t>Sausage patties, 1 oz CN</t>
  </si>
  <si>
    <t>Jones 18755</t>
  </si>
  <si>
    <t>80 ct.  One 1.94 oz. Fully Cooked Sausage Patty = 1 MMA</t>
  </si>
  <si>
    <t>200 ct. Three 0.74 oz. Fully Cooked Sausage Links = 1.25 MMA</t>
  </si>
  <si>
    <t>6 66.5 oz.</t>
  </si>
  <si>
    <t>Tuna chuck light Skipjack in water</t>
  </si>
  <si>
    <t>Tuna, water packed, cans</t>
  </si>
  <si>
    <t>Roll, dinner, WG, LS, Smooth Top</t>
  </si>
  <si>
    <t>Bakecrafter 1645</t>
  </si>
  <si>
    <t>162. 1.0 oz.</t>
  </si>
  <si>
    <t>Each 1.0 oz. roll provides 1.0 WG</t>
  </si>
  <si>
    <t>Bread, sandwich, multigran, GF</t>
  </si>
  <si>
    <t>6 24 oz.</t>
  </si>
  <si>
    <t>Chicken tender, GF</t>
  </si>
  <si>
    <t>Perdue Harvest Land 56203</t>
  </si>
  <si>
    <t>Muffin, double chocolate, GF, IW</t>
  </si>
  <si>
    <t>Udis 80646</t>
  </si>
  <si>
    <t>36 3.0 oz.</t>
  </si>
  <si>
    <t>Penne, GF</t>
  </si>
  <si>
    <t>Barilla 1000011509</t>
  </si>
  <si>
    <t>8 12 oz.</t>
  </si>
  <si>
    <t>Pizza crust, GF, 10 inch, IW</t>
  </si>
  <si>
    <t>Udis 80643</t>
  </si>
  <si>
    <t>Roll, hamburger, GF, IW</t>
  </si>
  <si>
    <t>Udis 80644</t>
  </si>
  <si>
    <t>24 3.2 oz.</t>
  </si>
  <si>
    <t>Roll, hot dog, GF, IW</t>
  </si>
  <si>
    <t>Udis 80620</t>
  </si>
  <si>
    <t>24 2.4 oz.</t>
  </si>
  <si>
    <t>Bacon, precooked, layout</t>
  </si>
  <si>
    <t>300 slices</t>
  </si>
  <si>
    <t>Bacon, precooked round</t>
  </si>
  <si>
    <t>192 slices</t>
  </si>
  <si>
    <t>Chicken, breast, Buffalo</t>
  </si>
  <si>
    <t>Thin n Trim Demakes 701</t>
  </si>
  <si>
    <t>Frozen or previously frozen product will not be accepted. 2 oz. provides 1.25 MMA</t>
  </si>
  <si>
    <t>Chicken, breast, honey mesquite</t>
  </si>
  <si>
    <t>Thin n Trim Demakes 702</t>
  </si>
  <si>
    <t>2 12# avg.</t>
  </si>
  <si>
    <t>Chicken, patty, breaded WG, FC</t>
  </si>
  <si>
    <t>148 3,54 oz.</t>
  </si>
  <si>
    <t>3.54 oz. breaded chicken pattie provides 2 MMA and 1.0 WG.</t>
  </si>
  <si>
    <t>Rich Chicks 54453</t>
  </si>
  <si>
    <t>Tyson 10703340928</t>
  </si>
  <si>
    <t>3 ea. provides 2 MMA and 1 WG.</t>
  </si>
  <si>
    <t>150 3.39 oz.</t>
  </si>
  <si>
    <t>Chicken, nugget, fully cooked, WG</t>
  </si>
  <si>
    <t>Tyson 10021550928</t>
  </si>
  <si>
    <t>Rich Chicks 54410</t>
  </si>
  <si>
    <t>137 3.20 oz</t>
  </si>
  <si>
    <t>5 provide 2 MMA and 1 WG.</t>
  </si>
  <si>
    <t>Chicken, popcorn, breaded, WG, FC</t>
  </si>
  <si>
    <t>Rich Chicks 13441</t>
  </si>
  <si>
    <t>Chicken, breast filet, unbreaded, grill mark</t>
  </si>
  <si>
    <t>Rich Chicks 17402</t>
  </si>
  <si>
    <t>120 2.66 oz.</t>
  </si>
  <si>
    <t>Each 2.66 oz. filet provides 2.0 MMA.</t>
  </si>
  <si>
    <t>54 2.96 oz.</t>
  </si>
  <si>
    <t>Chicken, patty, spicy breaded WG, FC</t>
  </si>
  <si>
    <t>Rich Chicks 54464</t>
  </si>
  <si>
    <t>107 3.09 oz.</t>
  </si>
  <si>
    <t>3.09 oz. filet shaped patty W/D. Provides 2.0 MMA and 1.0 WG.</t>
  </si>
  <si>
    <t>Tyson 10703140928</t>
  </si>
  <si>
    <t>173 3.0 oz.</t>
  </si>
  <si>
    <t>3.0 oz. breaded chicken pattie provides 2.0 MMA and 1.0 WG.</t>
  </si>
  <si>
    <t>Chicken, wing boneless, WG, FC</t>
  </si>
  <si>
    <t>Chicken, slider, WG, FC</t>
  </si>
  <si>
    <t>Chicken, tender, breaded, WG, FC</t>
  </si>
  <si>
    <t>Rich Chicks 13440</t>
  </si>
  <si>
    <t>Tyson 10703000928</t>
  </si>
  <si>
    <t>Chicken, breast filet, WG, FC</t>
  </si>
  <si>
    <t>78 4.14 oz.</t>
  </si>
  <si>
    <t>Breaded golden crispy WM, WG filet.  Provides 2.0 MMA and 1.0 WG.</t>
  </si>
  <si>
    <t>4 ea. Provides 2.0 MMA and 1.0 WG.</t>
  </si>
  <si>
    <t>2 per serving.  156 ct.per case.  2 ea. Provides 2.0 MMA and 1.0 WG.</t>
  </si>
  <si>
    <t>Tyson 10000069097</t>
  </si>
  <si>
    <t>Beef patty, 2.0 MMA., FC, charbroiled</t>
  </si>
  <si>
    <t>115 2.10 oz.</t>
  </si>
  <si>
    <t>Each 2.1 oz. fully cooked beef pattie provides 2.0 MMA.</t>
  </si>
  <si>
    <t>Each 2.0 oz fully cooked beef pattie provides 2.0 MMA</t>
  </si>
  <si>
    <t>Fully cooked, CN labeled.  5 ea. provides 2.0 MMA.</t>
  </si>
  <si>
    <t>Maid Rite 75156-94105</t>
  </si>
  <si>
    <t>Fully cooked.  CN labeled. 5 ea. provides 2.0 MMA.</t>
  </si>
  <si>
    <t>Tyson 10000097726</t>
  </si>
  <si>
    <t>192 5 ea.</t>
  </si>
  <si>
    <t>Meatballs, .5 oz., beef</t>
  </si>
  <si>
    <t>Poptarts, 2 pk, WG, frosted blueberry</t>
  </si>
  <si>
    <t>Kellogg's 38000-17199</t>
  </si>
  <si>
    <t>72 3.52 oz.</t>
  </si>
  <si>
    <t>Poptarts, 2 pk, WG, frosted cinnamon</t>
  </si>
  <si>
    <t>Kellogg's 38000-55125</t>
  </si>
  <si>
    <t>Poptarts, 2 pk, WG, frosted strawberry</t>
  </si>
  <si>
    <t>Kellogg's 38000-55133</t>
  </si>
  <si>
    <t>Poptarts, 2 pk, WG, frosted fudge</t>
  </si>
  <si>
    <t>Kellogg's 38000-12073</t>
  </si>
  <si>
    <t>Roll. hamburger, white</t>
  </si>
  <si>
    <t>Bakecrafter 487</t>
  </si>
  <si>
    <t>120 1.8 oz.</t>
  </si>
  <si>
    <t>Frozen, approx. 4 inch.</t>
  </si>
  <si>
    <t>Roll, hot dog, white</t>
  </si>
  <si>
    <t>Bakecrafter 423</t>
  </si>
  <si>
    <t>144 1.5 oz.</t>
  </si>
  <si>
    <t>Frozen, approx. 6 inch, 1.5 oz.</t>
  </si>
  <si>
    <t>Spinach, chopped IQF</t>
  </si>
  <si>
    <t>12 2# or 20#</t>
  </si>
  <si>
    <t>Goldfish, PC, WG, colors</t>
  </si>
  <si>
    <t>Goldfish, PC, Pretzels, WG</t>
  </si>
  <si>
    <t>Goldfish, PC Crackers - WG</t>
  </si>
  <si>
    <t>Campbell's 4788</t>
  </si>
  <si>
    <t>Affinity Group</t>
  </si>
  <si>
    <t>Pepsico 31682</t>
  </si>
  <si>
    <t>Quaker. 20 Maple Brown Sugar, 16 Apple Cinnamon, 12 Cinnamon Spice and 16 Original.  1.0 WG</t>
  </si>
  <si>
    <t>BakedCheetos®    WGR  –  Flamin’  Hot.  1.25 WG.</t>
  </si>
  <si>
    <t>Cheetos® Fantastix® Flamin’ Hot Snacks. 1.25 WG</t>
  </si>
  <si>
    <t>Provides 1.25 WG</t>
  </si>
  <si>
    <t>Chips, RF, kettle cooked, smoky BBQ, LSS</t>
  </si>
  <si>
    <t>60 .80 oz.</t>
  </si>
  <si>
    <t>Frito Lay 36445</t>
  </si>
  <si>
    <t>160 ct.  Two .95 oz. Fully Cooked Sausage Patty = 1 MMA</t>
  </si>
  <si>
    <t>Frito Lay 11152</t>
  </si>
  <si>
    <t>Whole grain rich Crispy Rounds. 1.0 oz. (13 chips) = 1.25 WG</t>
  </si>
  <si>
    <t>104 .874 oz</t>
  </si>
  <si>
    <t>Frito Lay 30900</t>
  </si>
  <si>
    <t>Provides .25 WG</t>
  </si>
  <si>
    <t>Snack mix, Munch Mix, WG</t>
  </si>
  <si>
    <t>Rich's 65225</t>
  </si>
  <si>
    <t>Frank's  418216304</t>
  </si>
  <si>
    <t>Frank's 410556011</t>
  </si>
  <si>
    <t>Keebler 98375</t>
  </si>
  <si>
    <t>Sliced 3.0"</t>
  </si>
  <si>
    <t>120 1.1 oz.</t>
  </si>
  <si>
    <t>Chicken:</t>
  </si>
  <si>
    <t>Egg Patty, round</t>
  </si>
  <si>
    <t>Michael's 46025-85017</t>
  </si>
  <si>
    <t>300 1.25 oz.</t>
  </si>
  <si>
    <t>CN Labeled, 1 MMA</t>
  </si>
  <si>
    <t>TBD</t>
  </si>
  <si>
    <t>386817</t>
  </si>
  <si>
    <t>Tyson</t>
  </si>
  <si>
    <t>West Creek</t>
  </si>
  <si>
    <t>$3.29 / LB</t>
  </si>
  <si>
    <t>Tyson 69097 Discontinued by MFG
PFG Bids Tyson 10000068097</t>
  </si>
  <si>
    <t>370866</t>
  </si>
  <si>
    <t>Pillsbury</t>
  </si>
  <si>
    <t>692757</t>
  </si>
  <si>
    <t>370717</t>
  </si>
  <si>
    <t>Bake Crafters</t>
  </si>
  <si>
    <t>Roma</t>
  </si>
  <si>
    <t>Packed 1/25 LB</t>
  </si>
  <si>
    <t>Muffin Town</t>
  </si>
  <si>
    <t>641156</t>
  </si>
  <si>
    <t>398213</t>
  </si>
  <si>
    <t>349304</t>
  </si>
  <si>
    <t>521050</t>
  </si>
  <si>
    <t>521051</t>
  </si>
  <si>
    <t>Harbar</t>
  </si>
  <si>
    <t>554912</t>
  </si>
  <si>
    <t>589888</t>
  </si>
  <si>
    <t>492258</t>
  </si>
  <si>
    <t>517587</t>
  </si>
  <si>
    <t>517590</t>
  </si>
  <si>
    <t>572012</t>
  </si>
  <si>
    <t>ALT ITEM APPROVED</t>
  </si>
  <si>
    <t>641845</t>
  </si>
  <si>
    <t>Krusteaz</t>
  </si>
  <si>
    <t>369643</t>
  </si>
  <si>
    <t>369614</t>
  </si>
  <si>
    <t>371693</t>
  </si>
  <si>
    <t>640470</t>
  </si>
  <si>
    <t>397479</t>
  </si>
  <si>
    <t>398640</t>
  </si>
  <si>
    <t>470133</t>
  </si>
  <si>
    <t>435353</t>
  </si>
  <si>
    <t>327462</t>
  </si>
  <si>
    <t>355273</t>
  </si>
  <si>
    <t>267896</t>
  </si>
  <si>
    <t>N/A</t>
  </si>
  <si>
    <t>875440</t>
  </si>
  <si>
    <t>366185</t>
  </si>
  <si>
    <t>373370</t>
  </si>
  <si>
    <t>939208</t>
  </si>
  <si>
    <t>422069</t>
  </si>
  <si>
    <t>Cedars</t>
  </si>
  <si>
    <t>Polaner</t>
  </si>
  <si>
    <t>PPI</t>
  </si>
  <si>
    <t>Roland</t>
  </si>
  <si>
    <t>B &amp; G</t>
  </si>
  <si>
    <t>Regal Crown</t>
  </si>
  <si>
    <t>4/1 GALLON</t>
  </si>
  <si>
    <t>3/30 OZ</t>
  </si>
  <si>
    <t>375292</t>
  </si>
  <si>
    <t>Dyma 70808</t>
  </si>
  <si>
    <t>496131</t>
  </si>
  <si>
    <t>375676</t>
  </si>
  <si>
    <t>KC Masterpiece</t>
  </si>
  <si>
    <t>267161</t>
  </si>
  <si>
    <t>432333</t>
  </si>
  <si>
    <t>892838</t>
  </si>
  <si>
    <t>Ken's</t>
  </si>
  <si>
    <t>194601</t>
  </si>
  <si>
    <t>623265</t>
  </si>
  <si>
    <t>Dyma 75901</t>
  </si>
  <si>
    <t>424140</t>
  </si>
  <si>
    <t>611357</t>
  </si>
  <si>
    <t>373342</t>
  </si>
  <si>
    <t>611546</t>
  </si>
  <si>
    <t>611356</t>
  </si>
  <si>
    <t>Discontinued by MFG</t>
  </si>
  <si>
    <t>Changed to RC #43424 Per Addendum #3</t>
  </si>
  <si>
    <t>Yang's</t>
  </si>
  <si>
    <t>$5.84 / LB</t>
  </si>
  <si>
    <t>416064</t>
  </si>
  <si>
    <t>314932</t>
  </si>
  <si>
    <t>344878</t>
  </si>
  <si>
    <t>782128</t>
  </si>
  <si>
    <t>-</t>
  </si>
  <si>
    <t>Land O Lakes</t>
  </si>
  <si>
    <t>Imperia</t>
  </si>
  <si>
    <t>Ultimo</t>
  </si>
  <si>
    <t>Great Lakes</t>
  </si>
  <si>
    <t>6/5 LB</t>
  </si>
  <si>
    <t>1/5 LB</t>
  </si>
  <si>
    <t>Smithfield</t>
  </si>
  <si>
    <t>Hood</t>
  </si>
  <si>
    <t>Nature's Best</t>
  </si>
  <si>
    <t>Nasoya</t>
  </si>
  <si>
    <t>Dannon</t>
  </si>
  <si>
    <t>273298</t>
  </si>
  <si>
    <t>340775</t>
  </si>
  <si>
    <t>Yoplait</t>
  </si>
  <si>
    <t>29888</t>
  </si>
  <si>
    <t>81996</t>
  </si>
  <si>
    <t>26932</t>
  </si>
  <si>
    <t>Left Blank Per Tim</t>
  </si>
  <si>
    <t>Alt Item Approved</t>
  </si>
  <si>
    <t>Ken's 0865</t>
  </si>
  <si>
    <t>78004350 Replaced w/ 10013000980422</t>
  </si>
  <si>
    <t>514448</t>
  </si>
  <si>
    <t>Musselman's</t>
  </si>
  <si>
    <t>National Food Group</t>
  </si>
  <si>
    <t>12/2 LB</t>
  </si>
  <si>
    <t>Packer</t>
  </si>
  <si>
    <t>Simplot</t>
  </si>
  <si>
    <t>12/2.5 LB</t>
  </si>
  <si>
    <t>Dole</t>
  </si>
  <si>
    <t>Asian Pride</t>
  </si>
  <si>
    <t>Wyman's</t>
  </si>
  <si>
    <t>12/3 LB</t>
  </si>
  <si>
    <t>266708</t>
  </si>
  <si>
    <t>238238</t>
  </si>
  <si>
    <t>Ardmore</t>
  </si>
  <si>
    <t>Lipton</t>
  </si>
  <si>
    <t>418537</t>
  </si>
  <si>
    <t>325685</t>
  </si>
  <si>
    <t>300784</t>
  </si>
  <si>
    <t>Jone's Dairy</t>
  </si>
  <si>
    <t>Empire's Treasure</t>
  </si>
  <si>
    <t>$5.00 / LB</t>
  </si>
  <si>
    <t>$1.82 / LB</t>
  </si>
  <si>
    <t>$7.51 / LB</t>
  </si>
  <si>
    <t>$4.53 / LB</t>
  </si>
  <si>
    <t>$5.26 / LB</t>
  </si>
  <si>
    <t>$6.17 / LB</t>
  </si>
  <si>
    <t>442325</t>
  </si>
  <si>
    <t>334491</t>
  </si>
  <si>
    <t>276607</t>
  </si>
  <si>
    <t>694592</t>
  </si>
  <si>
    <t>428831</t>
  </si>
  <si>
    <t>610158</t>
  </si>
  <si>
    <t>454351</t>
  </si>
  <si>
    <t>276423</t>
  </si>
  <si>
    <t>339768</t>
  </si>
  <si>
    <t>12254 No Longer Available
Dist. Choice Approved</t>
  </si>
  <si>
    <t>Par Way #17021 Disco'd
Replacement Bid</t>
  </si>
  <si>
    <t>Armour</t>
  </si>
  <si>
    <t>Trenton</t>
  </si>
  <si>
    <t>Ocean Spray</t>
  </si>
  <si>
    <t>Fresh Gourmet</t>
  </si>
  <si>
    <t>Real Lemon</t>
  </si>
  <si>
    <t>Badia</t>
  </si>
  <si>
    <t>4/1 GA</t>
  </si>
  <si>
    <t>La Choy</t>
  </si>
  <si>
    <t>Malt-o-Meal</t>
  </si>
  <si>
    <t>Catania</t>
  </si>
  <si>
    <t>Assoluti</t>
  </si>
  <si>
    <t>Kikkoman</t>
  </si>
  <si>
    <t>French's</t>
  </si>
  <si>
    <t>Domino</t>
  </si>
  <si>
    <t>Delectables</t>
  </si>
  <si>
    <t>Ortega</t>
  </si>
  <si>
    <t>2/5 LT</t>
  </si>
  <si>
    <t>Pioneer</t>
  </si>
  <si>
    <t>Major</t>
  </si>
  <si>
    <t>Bakecrafter</t>
  </si>
  <si>
    <t>6/1 LB
(2/2.5 LB No Longer Available)</t>
  </si>
  <si>
    <t>Ambrosia Discontinued by MFG
Bid PFG Brand Per Tim</t>
  </si>
  <si>
    <t>Zerega</t>
  </si>
  <si>
    <t>Luigi</t>
  </si>
  <si>
    <t>749875</t>
  </si>
  <si>
    <t>557543</t>
  </si>
  <si>
    <t>51881</t>
  </si>
  <si>
    <t>254399</t>
  </si>
  <si>
    <t>333678</t>
  </si>
  <si>
    <t>874822</t>
  </si>
  <si>
    <t>64937</t>
  </si>
  <si>
    <t>McCain SNO63</t>
  </si>
  <si>
    <t>Left Blank Per Addendum #3</t>
  </si>
  <si>
    <t>518261</t>
  </si>
  <si>
    <t>353994</t>
  </si>
  <si>
    <t>892553</t>
  </si>
  <si>
    <t>29744</t>
  </si>
  <si>
    <t>472201</t>
  </si>
  <si>
    <t>334338</t>
  </si>
  <si>
    <t>270909</t>
  </si>
  <si>
    <t>Magellan</t>
  </si>
  <si>
    <t>Morton</t>
  </si>
  <si>
    <t>McCormick</t>
  </si>
  <si>
    <t>Spice Classics</t>
  </si>
  <si>
    <t>Kellogg's
3010030074</t>
  </si>
  <si>
    <t>580382</t>
  </si>
  <si>
    <t>370886</t>
  </si>
  <si>
    <t>370910</t>
  </si>
  <si>
    <t>568713</t>
  </si>
  <si>
    <t>4733</t>
  </si>
  <si>
    <t>915653</t>
  </si>
  <si>
    <t>429694</t>
  </si>
  <si>
    <t>MFG Not Producing for 22/23 School Year. Alt Item Approved</t>
  </si>
  <si>
    <t>MFG States N/A 22/23
School Year</t>
  </si>
  <si>
    <t>Domestic Prod. Cell Locked
Exception on this line.</t>
  </si>
  <si>
    <t>Heritage Ovens</t>
  </si>
  <si>
    <t>341608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</si>
</sst>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0000"/>
    <numFmt numFmtId="165" formatCode="0.0"/>
  </numFmts>
  <fonts count="22" x14ac:knownFonts="1">
    <font>
      <b/>
      <sz val="12"/>
      <color rgb="FF007A37"/>
      <name val="Arial"/>
      <family val="2"/>
    </font>
    <font>
      <sz val="11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sz val="12"/>
      <color theme="1"/>
      <name val="Arial"/>
      <family val="2"/>
    </font>
    <font>
      <u/>
      <sz val="12"/>
      <name val="Arial"/>
      <family val="2"/>
    </font>
    <font>
      <b/>
      <sz val="12"/>
      <color indexed="9"/>
      <name val="Arial"/>
      <family val="2"/>
    </font>
    <font>
      <b/>
      <sz val="12"/>
      <color theme="0"/>
      <name val="Arial"/>
      <family val="2"/>
    </font>
    <font>
      <b/>
      <u/>
      <sz val="12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name val="Arial"/>
      <family val="2"/>
    </font>
    <font>
      <u/>
      <sz val="14"/>
      <color theme="10"/>
      <name val="Arial"/>
      <family val="2"/>
    </font>
    <font>
      <b/>
      <sz val="12"/>
      <color rgb="FF008E40"/>
      <name val="Arial"/>
      <family val="2"/>
    </font>
    <font>
      <sz val="12"/>
      <color theme="0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b/>
      <sz val="12"/>
      <color rgb="FF002060"/>
      <name val="Arial"/>
      <family val="2"/>
    </font>
    <font>
      <sz val="12"/>
      <color rgb="FF00206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63377788628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1" fontId="0" fillId="0" borderId="1">
      <alignment horizontal="left" vertical="center" wrapText="1"/>
    </xf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2" borderId="1">
      <alignment horizontal="center" vertical="center"/>
    </xf>
    <xf numFmtId="0" fontId="5" fillId="0" borderId="1">
      <alignment horizontal="left" vertical="center"/>
    </xf>
    <xf numFmtId="0" fontId="4" fillId="2" borderId="1">
      <alignment vertical="center" wrapText="1"/>
    </xf>
    <xf numFmtId="1" fontId="16" fillId="0" borderId="1">
      <alignment horizontal="left" vertical="center" wrapText="1"/>
    </xf>
    <xf numFmtId="0" fontId="15" fillId="0" borderId="0" applyNumberFormat="0" applyFill="0" applyBorder="0" applyAlignment="0" applyProtection="0"/>
    <xf numFmtId="0" fontId="5" fillId="0" borderId="0">
      <alignment horizontal="left" vertical="center" wrapText="1"/>
    </xf>
    <xf numFmtId="0" fontId="19" fillId="0" borderId="0"/>
  </cellStyleXfs>
  <cellXfs count="542">
    <xf numFmtId="1" fontId="0" fillId="0" borderId="1" xfId="0">
      <alignment horizontal="left" vertical="center" wrapText="1"/>
    </xf>
    <xf numFmtId="4" fontId="5" fillId="2" borderId="1" xfId="3" applyNumberFormat="1" applyFont="1" applyProtection="1">
      <alignment horizontal="center" vertical="center"/>
      <protection locked="0"/>
    </xf>
    <xf numFmtId="4" fontId="5" fillId="2" borderId="1" xfId="3" applyNumberFormat="1" applyFont="1" applyAlignment="1" applyProtection="1">
      <alignment horizontal="center" vertical="center" wrapText="1"/>
      <protection locked="0"/>
    </xf>
    <xf numFmtId="0" fontId="5" fillId="0" borderId="1" xfId="2" applyFont="1" applyFill="1" applyBorder="1" applyAlignment="1" applyProtection="1">
      <alignment vertical="center" wrapText="1"/>
    </xf>
    <xf numFmtId="0" fontId="5" fillId="2" borderId="1" xfId="2" applyFont="1" applyFill="1" applyBorder="1" applyAlignment="1" applyProtection="1">
      <alignment horizontal="center" vertical="center" wrapText="1"/>
    </xf>
    <xf numFmtId="0" fontId="5" fillId="0" borderId="1" xfId="2" applyFont="1" applyFill="1" applyBorder="1" applyAlignment="1" applyProtection="1">
      <alignment vertical="center"/>
    </xf>
    <xf numFmtId="164" fontId="8" fillId="0" borderId="0" xfId="2" applyNumberFormat="1" applyFont="1" applyFill="1" applyAlignment="1" applyProtection="1">
      <alignment horizontal="center" vertical="center" wrapText="1"/>
    </xf>
    <xf numFmtId="164" fontId="5" fillId="0" borderId="0" xfId="2" applyNumberFormat="1" applyFont="1" applyFill="1" applyAlignment="1" applyProtection="1">
      <alignment horizontal="center" vertical="center" wrapText="1"/>
    </xf>
    <xf numFmtId="0" fontId="6" fillId="0" borderId="1" xfId="2" applyFont="1" applyFill="1" applyBorder="1" applyAlignment="1" applyProtection="1">
      <alignment vertical="center" wrapText="1"/>
    </xf>
    <xf numFmtId="0" fontId="6" fillId="2" borderId="1" xfId="2" applyFont="1" applyFill="1" applyBorder="1" applyAlignment="1" applyProtection="1">
      <alignment horizontal="left" vertical="center"/>
    </xf>
    <xf numFmtId="0" fontId="6" fillId="0" borderId="1" xfId="2" applyFont="1" applyFill="1" applyBorder="1" applyAlignment="1" applyProtection="1">
      <alignment vertical="center"/>
    </xf>
    <xf numFmtId="0" fontId="6" fillId="2" borderId="1" xfId="2" applyFont="1" applyFill="1" applyBorder="1" applyAlignment="1" applyProtection="1">
      <alignment vertical="center" wrapText="1"/>
    </xf>
    <xf numFmtId="0" fontId="6" fillId="0" borderId="1" xfId="2" applyFont="1" applyFill="1" applyBorder="1" applyAlignment="1" applyProtection="1">
      <alignment horizontal="left" vertical="center" wrapText="1"/>
    </xf>
    <xf numFmtId="0" fontId="6" fillId="2" borderId="1" xfId="2" applyFont="1" applyFill="1" applyBorder="1" applyAlignment="1" applyProtection="1">
      <alignment horizontal="left" vertical="center" wrapText="1"/>
    </xf>
    <xf numFmtId="0" fontId="6" fillId="0" borderId="2" xfId="2" applyFont="1" applyFill="1" applyBorder="1" applyAlignment="1" applyProtection="1">
      <alignment vertical="center" wrapText="1"/>
    </xf>
    <xf numFmtId="0" fontId="6" fillId="2" borderId="0" xfId="2" applyFont="1" applyFill="1" applyAlignment="1" applyProtection="1">
      <alignment horizontal="left" vertical="center" wrapText="1"/>
    </xf>
    <xf numFmtId="0" fontId="6" fillId="0" borderId="1" xfId="2" applyFont="1" applyFill="1" applyBorder="1" applyAlignment="1" applyProtection="1">
      <alignment horizontal="left" vertical="center"/>
    </xf>
    <xf numFmtId="1" fontId="6" fillId="0" borderId="1" xfId="2" applyNumberFormat="1" applyFont="1" applyFill="1" applyBorder="1" applyAlignment="1" applyProtection="1">
      <alignment horizontal="left" vertical="center" wrapText="1"/>
    </xf>
    <xf numFmtId="1" fontId="6" fillId="2" borderId="1" xfId="2" applyNumberFormat="1" applyFont="1" applyFill="1" applyBorder="1" applyAlignment="1" applyProtection="1">
      <alignment horizontal="left" vertical="center" wrapText="1"/>
    </xf>
    <xf numFmtId="0" fontId="6" fillId="0" borderId="1" xfId="2" applyFill="1" applyBorder="1" applyAlignment="1" applyProtection="1">
      <alignment horizontal="left" vertical="center" wrapText="1"/>
    </xf>
    <xf numFmtId="0" fontId="6" fillId="2" borderId="1" xfId="2" applyFill="1" applyBorder="1" applyAlignment="1" applyProtection="1">
      <alignment horizontal="left" vertical="center" wrapText="1"/>
    </xf>
    <xf numFmtId="4" fontId="5" fillId="2" borderId="1" xfId="3" applyNumberFormat="1" applyFont="1" applyBorder="1" applyProtection="1">
      <alignment horizontal="center" vertical="center"/>
      <protection locked="0"/>
    </xf>
    <xf numFmtId="1" fontId="6" fillId="0" borderId="1" xfId="2" applyNumberFormat="1" applyFill="1" applyBorder="1" applyAlignment="1" applyProtection="1">
      <alignment horizontal="left" vertical="center" wrapText="1"/>
    </xf>
    <xf numFmtId="0" fontId="6" fillId="0" borderId="1" xfId="2" applyFill="1" applyBorder="1" applyAlignment="1" applyProtection="1">
      <alignment vertical="center" wrapText="1"/>
    </xf>
    <xf numFmtId="0" fontId="6" fillId="0" borderId="0" xfId="2" applyAlignment="1" applyProtection="1">
      <alignment horizontal="left" vertical="center" wrapText="1"/>
    </xf>
    <xf numFmtId="0" fontId="6" fillId="0" borderId="1" xfId="2" applyFill="1" applyBorder="1" applyAlignment="1" applyProtection="1">
      <alignment horizontal="left" vertical="center"/>
    </xf>
    <xf numFmtId="0" fontId="6" fillId="0" borderId="0" xfId="2" applyFont="1" applyFill="1" applyBorder="1" applyAlignment="1" applyProtection="1">
      <alignment horizontal="left" vertical="center" wrapText="1"/>
    </xf>
    <xf numFmtId="4" fontId="12" fillId="0" borderId="0" xfId="2" applyNumberFormat="1" applyFont="1" applyFill="1" applyBorder="1" applyAlignment="1" applyProtection="1">
      <alignment horizontal="right" vertical="center" wrapText="1"/>
    </xf>
    <xf numFmtId="4" fontId="3" fillId="0" borderId="0" xfId="2" applyNumberFormat="1" applyFont="1" applyFill="1" applyBorder="1" applyAlignment="1" applyProtection="1">
      <alignment horizontal="right" vertical="center" wrapText="1"/>
    </xf>
    <xf numFmtId="4" fontId="13" fillId="0" borderId="0" xfId="2" applyNumberFormat="1" applyFont="1" applyFill="1" applyBorder="1" applyAlignment="1" applyProtection="1">
      <alignment horizontal="right" vertical="center" wrapText="1"/>
    </xf>
    <xf numFmtId="164" fontId="17" fillId="0" borderId="0" xfId="2" applyNumberFormat="1" applyFont="1" applyFill="1" applyAlignment="1" applyProtection="1">
      <alignment horizontal="center" vertical="center" wrapText="1"/>
    </xf>
    <xf numFmtId="0" fontId="3" fillId="3" borderId="3" xfId="3" applyFont="1" applyFill="1" applyBorder="1" applyAlignment="1" applyProtection="1">
      <alignment vertical="center"/>
    </xf>
    <xf numFmtId="0" fontId="5" fillId="3" borderId="3" xfId="3" applyFont="1" applyFill="1" applyBorder="1" applyAlignment="1" applyProtection="1">
      <alignment vertical="center"/>
    </xf>
    <xf numFmtId="0" fontId="3" fillId="2" borderId="0" xfId="3" applyFont="1" applyFill="1" applyBorder="1" applyAlignment="1" applyProtection="1">
      <alignment vertical="center"/>
    </xf>
    <xf numFmtId="0" fontId="3" fillId="3" borderId="1" xfId="3" applyFont="1" applyFill="1" applyAlignment="1" applyProtection="1">
      <alignment horizontal="center" vertical="center" wrapText="1"/>
    </xf>
    <xf numFmtId="0" fontId="3" fillId="4" borderId="1" xfId="3" applyFont="1" applyFill="1" applyAlignment="1" applyProtection="1">
      <alignment horizontal="center" vertical="center" wrapText="1"/>
    </xf>
    <xf numFmtId="3" fontId="3" fillId="3" borderId="1" xfId="3" applyNumberFormat="1" applyFont="1" applyFill="1" applyAlignment="1" applyProtection="1">
      <alignment horizontal="center" vertical="center" wrapText="1"/>
    </xf>
    <xf numFmtId="0" fontId="14" fillId="4" borderId="1" xfId="3" applyFont="1" applyFill="1" applyAlignment="1" applyProtection="1">
      <alignment horizontal="center" vertical="center" wrapText="1"/>
    </xf>
    <xf numFmtId="4" fontId="3" fillId="4" borderId="1" xfId="3" applyNumberFormat="1" applyFont="1" applyFill="1" applyAlignment="1" applyProtection="1">
      <alignment horizontal="center" vertical="center" wrapText="1"/>
    </xf>
    <xf numFmtId="4" fontId="3" fillId="3" borderId="1" xfId="3" applyNumberFormat="1" applyFont="1" applyFill="1" applyAlignment="1" applyProtection="1">
      <alignment horizontal="center" vertical="center" wrapText="1"/>
    </xf>
    <xf numFmtId="0" fontId="3" fillId="2" borderId="0" xfId="3" applyFont="1" applyFill="1" applyBorder="1" applyAlignment="1" applyProtection="1">
      <alignment vertical="center" wrapText="1"/>
    </xf>
    <xf numFmtId="0" fontId="5" fillId="6" borderId="1" xfId="3" applyFont="1" applyFill="1" applyAlignment="1" applyProtection="1">
      <alignment vertical="center" wrapText="1"/>
    </xf>
    <xf numFmtId="164" fontId="5" fillId="6" borderId="1" xfId="3" applyNumberFormat="1" applyFont="1" applyFill="1" applyProtection="1">
      <alignment horizontal="center" vertical="center"/>
    </xf>
    <xf numFmtId="0" fontId="5" fillId="6" borderId="1" xfId="3" applyFont="1" applyFill="1" applyAlignment="1" applyProtection="1">
      <alignment horizontal="center" vertical="center" wrapText="1"/>
    </xf>
    <xf numFmtId="0" fontId="5" fillId="6" borderId="3" xfId="3" applyFont="1" applyFill="1" applyBorder="1" applyAlignment="1" applyProtection="1">
      <alignment horizontal="center" vertical="center" wrapText="1"/>
    </xf>
    <xf numFmtId="3" fontId="5" fillId="6" borderId="4" xfId="3" applyNumberFormat="1" applyFont="1" applyFill="1" applyBorder="1" applyProtection="1">
      <alignment horizontal="center" vertical="center"/>
    </xf>
    <xf numFmtId="0" fontId="5" fillId="6" borderId="2" xfId="3" applyFont="1" applyFill="1" applyBorder="1" applyProtection="1">
      <alignment horizontal="center" vertical="center"/>
    </xf>
    <xf numFmtId="0" fontId="5" fillId="6" borderId="4" xfId="3" applyFont="1" applyFill="1" applyBorder="1" applyProtection="1">
      <alignment horizontal="center" vertical="center"/>
    </xf>
    <xf numFmtId="3" fontId="5" fillId="6" borderId="1" xfId="3" applyNumberFormat="1" applyFont="1" applyFill="1" applyProtection="1">
      <alignment horizontal="center" vertical="center"/>
    </xf>
    <xf numFmtId="4" fontId="5" fillId="6" borderId="1" xfId="3" applyNumberFormat="1" applyFont="1" applyFill="1" applyProtection="1">
      <alignment horizontal="center" vertical="center"/>
    </xf>
    <xf numFmtId="4" fontId="5" fillId="6" borderId="1" xfId="3" applyNumberFormat="1" applyFont="1" applyFill="1" applyAlignment="1" applyProtection="1">
      <alignment horizontal="right" vertical="center"/>
    </xf>
    <xf numFmtId="1" fontId="7" fillId="2" borderId="0" xfId="0" applyFont="1" applyFill="1" applyBorder="1" applyProtection="1">
      <alignment horizontal="left" vertical="center" wrapText="1"/>
    </xf>
    <xf numFmtId="0" fontId="5" fillId="2" borderId="1" xfId="3" applyFont="1" applyProtection="1">
      <alignment horizontal="center" vertical="center"/>
    </xf>
    <xf numFmtId="0" fontId="5" fillId="2" borderId="3" xfId="3" applyFont="1" applyBorder="1" applyAlignment="1" applyProtection="1">
      <alignment horizontal="center" vertical="center" wrapText="1"/>
    </xf>
    <xf numFmtId="0" fontId="5" fillId="2" borderId="1" xfId="3" applyFont="1" applyAlignment="1" applyProtection="1">
      <alignment vertical="center" wrapText="1"/>
    </xf>
    <xf numFmtId="3" fontId="5" fillId="2" borderId="4" xfId="3" applyNumberFormat="1" applyFont="1" applyBorder="1" applyProtection="1">
      <alignment horizontal="center" vertical="center"/>
    </xf>
    <xf numFmtId="3" fontId="5" fillId="2" borderId="1" xfId="3" applyNumberFormat="1" applyFont="1" applyProtection="1">
      <alignment horizontal="center" vertical="center"/>
    </xf>
    <xf numFmtId="4" fontId="5" fillId="2" borderId="1" xfId="3" applyNumberFormat="1" applyFont="1" applyAlignment="1" applyProtection="1">
      <alignment horizontal="right" vertical="center"/>
    </xf>
    <xf numFmtId="0" fontId="5" fillId="2" borderId="1" xfId="3" applyFont="1" applyBorder="1" applyProtection="1">
      <alignment horizontal="center" vertical="center"/>
    </xf>
    <xf numFmtId="0" fontId="5" fillId="2" borderId="1" xfId="3" applyFont="1" applyBorder="1" applyAlignment="1" applyProtection="1">
      <alignment horizontal="center" vertical="center" wrapText="1"/>
    </xf>
    <xf numFmtId="0" fontId="5" fillId="2" borderId="1" xfId="3" applyFont="1" applyBorder="1" applyAlignment="1" applyProtection="1">
      <alignment vertical="center" wrapText="1"/>
    </xf>
    <xf numFmtId="3" fontId="5" fillId="2" borderId="1" xfId="3" applyNumberFormat="1" applyFont="1" applyBorder="1" applyProtection="1">
      <alignment horizontal="center" vertical="center"/>
    </xf>
    <xf numFmtId="4" fontId="5" fillId="2" borderId="1" xfId="3" applyNumberFormat="1" applyFont="1" applyBorder="1" applyAlignment="1" applyProtection="1">
      <alignment horizontal="right" vertical="center"/>
    </xf>
    <xf numFmtId="0" fontId="3" fillId="6" borderId="7" xfId="3" applyFont="1" applyFill="1" applyBorder="1" applyAlignment="1" applyProtection="1">
      <alignment vertical="center" wrapText="1"/>
    </xf>
    <xf numFmtId="0" fontId="3" fillId="6" borderId="7" xfId="3" applyFont="1" applyFill="1" applyBorder="1" applyAlignment="1" applyProtection="1">
      <alignment horizontal="center" vertical="center" wrapText="1"/>
    </xf>
    <xf numFmtId="0" fontId="3" fillId="6" borderId="9" xfId="3" applyFont="1" applyFill="1" applyBorder="1" applyAlignment="1" applyProtection="1">
      <alignment vertical="center" wrapText="1"/>
    </xf>
    <xf numFmtId="3" fontId="5" fillId="6" borderId="10" xfId="3" applyNumberFormat="1" applyFont="1" applyFill="1" applyBorder="1" applyAlignment="1" applyProtection="1">
      <alignment horizontal="center" vertical="center" wrapText="1"/>
    </xf>
    <xf numFmtId="0" fontId="5" fillId="6" borderId="8" xfId="3" applyFont="1" applyFill="1" applyBorder="1" applyAlignment="1" applyProtection="1">
      <alignment horizontal="center" vertical="center" wrapText="1"/>
    </xf>
    <xf numFmtId="3" fontId="5" fillId="6" borderId="7" xfId="3" applyNumberFormat="1" applyFont="1" applyFill="1" applyBorder="1" applyAlignment="1" applyProtection="1">
      <alignment horizontal="center" vertical="center" wrapText="1"/>
    </xf>
    <xf numFmtId="4" fontId="5" fillId="6" borderId="7" xfId="3" applyNumberFormat="1" applyFont="1" applyFill="1" applyBorder="1" applyAlignment="1" applyProtection="1">
      <alignment horizontal="right" vertical="center" wrapText="1"/>
    </xf>
    <xf numFmtId="0" fontId="5" fillId="2" borderId="9" xfId="3" applyFont="1" applyBorder="1" applyAlignment="1" applyProtection="1">
      <alignment horizontal="center" vertical="center" wrapText="1"/>
    </xf>
    <xf numFmtId="3" fontId="5" fillId="2" borderId="4" xfId="3" applyNumberFormat="1" applyFont="1" applyBorder="1" applyAlignment="1" applyProtection="1">
      <alignment horizontal="center" vertical="center" wrapText="1"/>
    </xf>
    <xf numFmtId="0" fontId="5" fillId="2" borderId="2" xfId="3" applyFont="1" applyBorder="1" applyAlignment="1" applyProtection="1">
      <alignment horizontal="center" vertical="center" wrapText="1"/>
    </xf>
    <xf numFmtId="3" fontId="5" fillId="2" borderId="1" xfId="3" applyNumberFormat="1" applyFont="1" applyAlignment="1" applyProtection="1">
      <alignment horizontal="center" vertical="center" wrapText="1"/>
    </xf>
    <xf numFmtId="4" fontId="5" fillId="2" borderId="1" xfId="3" applyNumberFormat="1" applyFont="1" applyAlignment="1" applyProtection="1">
      <alignment horizontal="right" vertical="center" wrapText="1"/>
    </xf>
    <xf numFmtId="1" fontId="5" fillId="2" borderId="1" xfId="0" applyNumberFormat="1" applyFont="1" applyFill="1" applyBorder="1" applyAlignment="1" applyProtection="1">
      <alignment horizontal="left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2" applyFont="1" applyFill="1" applyBorder="1" applyAlignment="1" applyProtection="1">
      <alignment vertical="center"/>
    </xf>
    <xf numFmtId="49" fontId="5" fillId="6" borderId="1" xfId="3" applyNumberFormat="1" applyFont="1" applyFill="1" applyAlignment="1" applyProtection="1">
      <alignment horizontal="center" vertical="center" wrapText="1"/>
    </xf>
    <xf numFmtId="1" fontId="5" fillId="2" borderId="9" xfId="0" applyNumberFormat="1" applyFont="1" applyFill="1" applyBorder="1" applyAlignment="1" applyProtection="1">
      <alignment horizontal="center" vertical="center" wrapText="1"/>
    </xf>
    <xf numFmtId="1" fontId="5" fillId="0" borderId="1" xfId="0" applyFont="1" applyBorder="1" applyAlignment="1" applyProtection="1">
      <alignment horizontal="center" vertical="center" wrapText="1"/>
    </xf>
    <xf numFmtId="1" fontId="5" fillId="2" borderId="3" xfId="0" applyNumberFormat="1" applyFont="1" applyFill="1" applyBorder="1" applyAlignment="1" applyProtection="1">
      <alignment horizontal="center" vertical="center" wrapText="1"/>
    </xf>
    <xf numFmtId="0" fontId="3" fillId="2" borderId="1" xfId="3" applyFont="1" applyAlignment="1" applyProtection="1">
      <alignment vertical="center" wrapText="1"/>
    </xf>
    <xf numFmtId="1" fontId="5" fillId="2" borderId="1" xfId="0" applyNumberFormat="1" applyFont="1" applyFill="1" applyBorder="1" applyAlignment="1" applyProtection="1">
      <alignment vertical="center" wrapText="1"/>
    </xf>
    <xf numFmtId="0" fontId="5" fillId="2" borderId="2" xfId="3" applyFont="1" applyBorder="1" applyAlignment="1" applyProtection="1">
      <alignment vertical="center" wrapText="1"/>
    </xf>
    <xf numFmtId="1" fontId="7" fillId="2" borderId="1" xfId="0" applyFont="1" applyFill="1" applyBorder="1" applyAlignment="1" applyProtection="1">
      <alignment vertical="center" wrapText="1"/>
    </xf>
    <xf numFmtId="0" fontId="5" fillId="6" borderId="1" xfId="3" applyFont="1" applyFill="1" applyProtection="1">
      <alignment horizontal="center" vertical="center"/>
    </xf>
    <xf numFmtId="1" fontId="5" fillId="0" borderId="3" xfId="0" applyNumberFormat="1" applyFont="1" applyBorder="1" applyAlignment="1" applyProtection="1">
      <alignment horizontal="center" vertical="center" wrapText="1"/>
    </xf>
    <xf numFmtId="1" fontId="5" fillId="0" borderId="1" xfId="0" applyNumberFormat="1" applyFont="1" applyBorder="1" applyAlignment="1" applyProtection="1">
      <alignment horizontal="left" vertical="center" wrapText="1"/>
    </xf>
    <xf numFmtId="1" fontId="5" fillId="2" borderId="3" xfId="3" applyNumberFormat="1" applyFont="1" applyBorder="1" applyAlignment="1" applyProtection="1">
      <alignment horizontal="center" vertical="center" wrapText="1"/>
    </xf>
    <xf numFmtId="1" fontId="5" fillId="2" borderId="1" xfId="3" applyNumberFormat="1" applyFont="1" applyAlignment="1" applyProtection="1">
      <alignment horizontal="left" vertical="center" wrapText="1"/>
    </xf>
    <xf numFmtId="0" fontId="5" fillId="2" borderId="4" xfId="3" applyFont="1" applyBorder="1" applyAlignment="1" applyProtection="1">
      <alignment horizontal="left" vertical="center" wrapText="1"/>
    </xf>
    <xf numFmtId="1" fontId="5" fillId="0" borderId="3" xfId="0" applyFont="1" applyBorder="1" applyAlignment="1" applyProtection="1">
      <alignment horizontal="center" vertical="center" wrapText="1"/>
    </xf>
    <xf numFmtId="0" fontId="5" fillId="2" borderId="1" xfId="3" applyFont="1" applyAlignment="1" applyProtection="1">
      <alignment horizontal="left" vertical="center" wrapText="1"/>
    </xf>
    <xf numFmtId="1" fontId="5" fillId="0" borderId="1" xfId="0" applyFont="1" applyBorder="1" applyAlignment="1" applyProtection="1">
      <alignment horizontal="left" vertical="center" wrapText="1"/>
    </xf>
    <xf numFmtId="0" fontId="3" fillId="6" borderId="1" xfId="3" applyFont="1" applyFill="1" applyAlignment="1" applyProtection="1">
      <alignment vertical="center" wrapText="1"/>
    </xf>
    <xf numFmtId="0" fontId="3" fillId="6" borderId="1" xfId="3" applyFont="1" applyFill="1" applyAlignment="1" applyProtection="1">
      <alignment horizontal="center" vertical="center" wrapText="1"/>
    </xf>
    <xf numFmtId="0" fontId="3" fillId="6" borderId="3" xfId="3" applyFont="1" applyFill="1" applyBorder="1" applyAlignment="1" applyProtection="1">
      <alignment horizontal="center" vertical="center" wrapText="1"/>
    </xf>
    <xf numFmtId="0" fontId="3" fillId="6" borderId="1" xfId="3" applyFont="1" applyFill="1" applyProtection="1">
      <alignment horizontal="center" vertical="center"/>
    </xf>
    <xf numFmtId="0" fontId="3" fillId="6" borderId="3" xfId="3" applyFont="1" applyFill="1" applyBorder="1" applyAlignment="1" applyProtection="1">
      <alignment vertical="center" wrapText="1"/>
    </xf>
    <xf numFmtId="3" fontId="3" fillId="6" borderId="1" xfId="3" applyNumberFormat="1" applyFont="1" applyFill="1" applyProtection="1">
      <alignment horizontal="center" vertical="center"/>
    </xf>
    <xf numFmtId="0" fontId="5" fillId="6" borderId="2" xfId="3" applyFont="1" applyFill="1" applyBorder="1" applyAlignment="1" applyProtection="1">
      <alignment horizontal="center" vertical="center" wrapText="1"/>
    </xf>
    <xf numFmtId="4" fontId="5" fillId="6" borderId="1" xfId="3" applyNumberFormat="1" applyFont="1" applyFill="1" applyAlignment="1" applyProtection="1">
      <alignment horizontal="right" vertical="center" wrapText="1"/>
    </xf>
    <xf numFmtId="1" fontId="5" fillId="0" borderId="2" xfId="0" applyNumberFormat="1" applyFont="1" applyBorder="1" applyAlignment="1" applyProtection="1">
      <alignment horizontal="left" vertical="center" wrapText="1"/>
    </xf>
    <xf numFmtId="1" fontId="5" fillId="2" borderId="2" xfId="3" applyNumberFormat="1" applyFont="1" applyBorder="1" applyAlignment="1" applyProtection="1">
      <alignment horizontal="left" vertical="center" wrapText="1"/>
    </xf>
    <xf numFmtId="1" fontId="7" fillId="0" borderId="2" xfId="0" applyNumberFormat="1" applyFont="1" applyBorder="1" applyAlignment="1" applyProtection="1">
      <alignment horizontal="left" vertical="center" wrapText="1"/>
    </xf>
    <xf numFmtId="1" fontId="5" fillId="2" borderId="2" xfId="3" applyNumberFormat="1" applyFont="1" applyBorder="1" applyAlignment="1" applyProtection="1">
      <alignment vertical="center" wrapText="1"/>
    </xf>
    <xf numFmtId="1" fontId="5" fillId="0" borderId="2" xfId="0" applyNumberFormat="1" applyFont="1" applyBorder="1" applyAlignment="1" applyProtection="1">
      <alignment vertical="center" wrapText="1"/>
    </xf>
    <xf numFmtId="1" fontId="5" fillId="6" borderId="1" xfId="3" applyNumberFormat="1" applyFont="1" applyFill="1" applyAlignment="1" applyProtection="1">
      <alignment horizontal="center" vertical="center" wrapText="1"/>
    </xf>
    <xf numFmtId="0" fontId="3" fillId="6" borderId="4" xfId="3" applyFont="1" applyFill="1" applyBorder="1" applyAlignment="1" applyProtection="1">
      <alignment vertical="center" wrapText="1"/>
    </xf>
    <xf numFmtId="0" fontId="3" fillId="6" borderId="1" xfId="3" applyFont="1" applyFill="1" applyAlignment="1" applyProtection="1">
      <alignment horizontal="right" vertical="center" wrapText="1"/>
    </xf>
    <xf numFmtId="4" fontId="3" fillId="2" borderId="1" xfId="3" applyNumberFormat="1" applyFont="1" applyBorder="1" applyAlignment="1" applyProtection="1">
      <alignment horizontal="right" vertical="center"/>
    </xf>
    <xf numFmtId="0" fontId="5" fillId="2" borderId="0" xfId="3" applyFont="1" applyBorder="1" applyAlignment="1" applyProtection="1">
      <alignment horizontal="center" vertical="center" wrapText="1"/>
    </xf>
    <xf numFmtId="0" fontId="5" fillId="2" borderId="0" xfId="3" applyFont="1" applyBorder="1" applyAlignment="1" applyProtection="1">
      <alignment vertical="center" wrapText="1"/>
    </xf>
    <xf numFmtId="3" fontId="5" fillId="2" borderId="0" xfId="3" applyNumberFormat="1" applyFont="1" applyBorder="1" applyProtection="1">
      <alignment horizontal="center" vertical="center"/>
    </xf>
    <xf numFmtId="0" fontId="5" fillId="2" borderId="0" xfId="3" applyFont="1" applyBorder="1" applyProtection="1">
      <alignment horizontal="center" vertical="center"/>
    </xf>
    <xf numFmtId="4" fontId="5" fillId="2" borderId="0" xfId="3" applyNumberFormat="1" applyFont="1" applyBorder="1" applyProtection="1">
      <alignment horizontal="center" vertical="center"/>
    </xf>
    <xf numFmtId="4" fontId="5" fillId="2" borderId="0" xfId="3" applyNumberFormat="1" applyFont="1" applyBorder="1" applyAlignment="1" applyProtection="1">
      <alignment horizontal="right" vertical="center"/>
    </xf>
    <xf numFmtId="0" fontId="5" fillId="2" borderId="0" xfId="3" applyFont="1" applyBorder="1" applyAlignment="1" applyProtection="1">
      <alignment vertical="center"/>
    </xf>
    <xf numFmtId="1" fontId="7" fillId="0" borderId="7" xfId="0" applyFont="1" applyBorder="1" applyProtection="1">
      <alignment horizontal="left" vertical="center" wrapText="1"/>
    </xf>
    <xf numFmtId="1" fontId="5" fillId="0" borderId="1" xfId="0" applyFont="1" applyProtection="1">
      <alignment horizontal="left" vertical="center" wrapText="1"/>
    </xf>
    <xf numFmtId="1" fontId="7" fillId="0" borderId="1" xfId="0" applyFont="1" applyProtection="1">
      <alignment horizontal="left" vertical="center" wrapText="1"/>
    </xf>
    <xf numFmtId="1" fontId="2" fillId="2" borderId="0" xfId="0" applyFont="1" applyFill="1" applyBorder="1" applyProtection="1">
      <alignment horizontal="left" vertical="center" wrapText="1"/>
    </xf>
    <xf numFmtId="0" fontId="18" fillId="0" borderId="1" xfId="2" applyFont="1" applyBorder="1" applyAlignment="1" applyProtection="1">
      <alignment horizontal="left" vertical="center" wrapText="1"/>
    </xf>
    <xf numFmtId="1" fontId="5" fillId="0" borderId="1" xfId="0" applyFont="1" applyAlignment="1">
      <alignment horizontal="center" vertical="center" wrapText="1"/>
    </xf>
    <xf numFmtId="49" fontId="5" fillId="2" borderId="1" xfId="0" applyNumberFormat="1" applyFont="1" applyFill="1" applyAlignment="1">
      <alignment horizontal="center" vertical="center" wrapText="1"/>
    </xf>
    <xf numFmtId="1" fontId="5" fillId="2" borderId="1" xfId="0" applyFont="1" applyFill="1" applyAlignment="1">
      <alignment vertical="center" wrapText="1"/>
    </xf>
    <xf numFmtId="1" fontId="7" fillId="2" borderId="1" xfId="0" applyFont="1" applyFill="1" applyAlignment="1">
      <alignment vertical="center" wrapText="1"/>
    </xf>
    <xf numFmtId="1" fontId="5" fillId="2" borderId="1" xfId="0" applyFont="1" applyFill="1">
      <alignment horizontal="left" vertical="center" wrapText="1"/>
    </xf>
    <xf numFmtId="1" fontId="7" fillId="2" borderId="1" xfId="0" applyFont="1" applyFill="1">
      <alignment horizontal="left" vertical="center" wrapText="1"/>
    </xf>
    <xf numFmtId="1" fontId="5" fillId="2" borderId="1" xfId="0" applyFont="1" applyFill="1" applyAlignment="1">
      <alignment horizontal="left" vertical="center"/>
    </xf>
    <xf numFmtId="0" fontId="7" fillId="0" borderId="1" xfId="3" applyFont="1" applyFill="1" applyAlignment="1">
      <alignment vertical="center" wrapText="1"/>
    </xf>
    <xf numFmtId="49" fontId="5" fillId="0" borderId="1" xfId="3" applyNumberFormat="1" applyFont="1" applyFill="1">
      <alignment horizontal="center" vertical="center"/>
    </xf>
    <xf numFmtId="0" fontId="5" fillId="0" borderId="1" xfId="3" applyFont="1" applyFill="1" applyAlignment="1">
      <alignment vertical="center" wrapText="1"/>
    </xf>
    <xf numFmtId="0" fontId="3" fillId="3" borderId="2" xfId="3" applyFont="1" applyFill="1" applyBorder="1" applyAlignment="1">
      <alignment vertical="center"/>
    </xf>
    <xf numFmtId="0" fontId="3" fillId="3" borderId="1" xfId="3" applyFont="1" applyFill="1" applyAlignment="1">
      <alignment horizontal="center" vertical="center" wrapText="1"/>
    </xf>
    <xf numFmtId="0" fontId="5" fillId="2" borderId="1" xfId="3" applyFont="1">
      <alignment horizontal="center" vertical="center"/>
    </xf>
    <xf numFmtId="0" fontId="5" fillId="2" borderId="1" xfId="3" applyFont="1" applyAlignment="1">
      <alignment horizontal="center" vertical="center" wrapText="1"/>
    </xf>
    <xf numFmtId="1" fontId="3" fillId="0" borderId="0" xfId="0" applyFont="1" applyBorder="1" applyAlignment="1">
      <alignment horizontal="right" vertical="center" wrapText="1"/>
    </xf>
    <xf numFmtId="1" fontId="7" fillId="0" borderId="1" xfId="0" applyFont="1">
      <alignment horizontal="left" vertical="center" wrapText="1"/>
    </xf>
    <xf numFmtId="3" fontId="5" fillId="0" borderId="1" xfId="9" applyNumberFormat="1" applyFont="1" applyBorder="1" applyAlignment="1">
      <alignment horizontal="center" vertical="center"/>
    </xf>
    <xf numFmtId="49" fontId="5" fillId="0" borderId="1" xfId="0" applyNumberFormat="1" applyFont="1" applyAlignment="1">
      <alignment horizontal="center" vertical="center" wrapText="1"/>
    </xf>
    <xf numFmtId="0" fontId="7" fillId="2" borderId="1" xfId="9" applyFont="1" applyFill="1" applyBorder="1" applyAlignment="1">
      <alignment horizontal="left" vertical="center" wrapText="1"/>
    </xf>
    <xf numFmtId="0" fontId="5" fillId="0" borderId="1" xfId="9" applyFont="1" applyBorder="1" applyAlignment="1">
      <alignment horizontal="center" vertical="center" wrapText="1"/>
    </xf>
    <xf numFmtId="0" fontId="7" fillId="2" borderId="1" xfId="9" applyFont="1" applyFill="1" applyBorder="1" applyAlignment="1">
      <alignment horizontal="center" vertical="center" wrapText="1"/>
    </xf>
    <xf numFmtId="0" fontId="18" fillId="0" borderId="1" xfId="2" applyNumberFormat="1" applyFont="1" applyFill="1" applyBorder="1" applyAlignment="1" applyProtection="1">
      <alignment horizontal="left" vertical="center"/>
    </xf>
    <xf numFmtId="0" fontId="6" fillId="0" borderId="1" xfId="2" applyBorder="1" applyAlignment="1" applyProtection="1">
      <alignment horizontal="left" vertical="center" wrapText="1"/>
    </xf>
    <xf numFmtId="1" fontId="6" fillId="0" borderId="1" xfId="2" applyNumberFormat="1" applyFill="1" applyBorder="1" applyAlignment="1">
      <alignment horizontal="left" vertical="center" wrapText="1"/>
    </xf>
    <xf numFmtId="1" fontId="7" fillId="2" borderId="1" xfId="0" applyFont="1" applyFill="1" applyBorder="1">
      <alignment horizontal="left" vertical="center" wrapText="1"/>
    </xf>
    <xf numFmtId="0" fontId="5" fillId="0" borderId="1" xfId="4" applyFont="1" applyProtection="1">
      <alignment horizontal="left" vertical="center"/>
    </xf>
    <xf numFmtId="1" fontId="5" fillId="0" borderId="1" xfId="0" applyFont="1" applyBorder="1">
      <alignment horizontal="left" vertical="center" wrapText="1"/>
    </xf>
    <xf numFmtId="1" fontId="5" fillId="0" borderId="1" xfId="0" applyFont="1" applyBorder="1" applyAlignment="1">
      <alignment horizontal="center" vertical="center"/>
    </xf>
    <xf numFmtId="4" fontId="5" fillId="2" borderId="1" xfId="3" applyNumberFormat="1" applyFont="1" applyBorder="1" applyAlignment="1" applyProtection="1">
      <alignment horizontal="right" vertical="center" wrapText="1"/>
    </xf>
    <xf numFmtId="1" fontId="5" fillId="0" borderId="1" xfId="0" applyFont="1" applyAlignment="1">
      <alignment vertical="center" wrapText="1"/>
    </xf>
    <xf numFmtId="1" fontId="7" fillId="0" borderId="1" xfId="0" applyFont="1" applyAlignment="1">
      <alignment vertical="center" wrapText="1"/>
    </xf>
    <xf numFmtId="0" fontId="5" fillId="2" borderId="6" xfId="3" applyFont="1" applyBorder="1" applyAlignment="1" applyProtection="1">
      <alignment horizontal="left" vertical="center" wrapText="1"/>
    </xf>
    <xf numFmtId="1" fontId="5" fillId="0" borderId="1" xfId="0" applyFont="1" applyAlignment="1">
      <alignment horizontal="left" vertical="center"/>
    </xf>
    <xf numFmtId="0" fontId="5" fillId="0" borderId="1" xfId="4">
      <alignment horizontal="left" vertical="center"/>
    </xf>
    <xf numFmtId="0" fontId="6" fillId="0" borderId="1" xfId="2" applyFill="1" applyBorder="1" applyAlignment="1" applyProtection="1">
      <alignment vertical="center"/>
    </xf>
    <xf numFmtId="3" fontId="5" fillId="0" borderId="1" xfId="9" applyNumberFormat="1" applyFont="1" applyBorder="1" applyAlignment="1">
      <alignment horizontal="center" vertical="center" wrapText="1"/>
    </xf>
    <xf numFmtId="4" fontId="5" fillId="0" borderId="1" xfId="9" applyNumberFormat="1" applyFont="1" applyBorder="1" applyAlignment="1">
      <alignment horizontal="right" vertical="center" wrapText="1"/>
    </xf>
    <xf numFmtId="4" fontId="5" fillId="2" borderId="5" xfId="3" applyNumberFormat="1" applyFont="1" applyBorder="1" applyAlignment="1" applyProtection="1">
      <alignment horizontal="right" vertical="center"/>
    </xf>
    <xf numFmtId="4" fontId="5" fillId="2" borderId="7" xfId="3" applyNumberFormat="1" applyFont="1" applyBorder="1" applyAlignment="1" applyProtection="1">
      <alignment horizontal="right" vertical="center"/>
    </xf>
    <xf numFmtId="1" fontId="5" fillId="2" borderId="1" xfId="0" applyFont="1" applyFill="1" applyAlignment="1">
      <alignment horizontal="center" vertical="center"/>
    </xf>
    <xf numFmtId="1" fontId="5" fillId="0" borderId="1" xfId="0" applyFont="1">
      <alignment horizontal="left" vertical="center" wrapText="1"/>
    </xf>
    <xf numFmtId="0" fontId="5" fillId="2" borderId="1" xfId="9" applyFont="1" applyFill="1" applyBorder="1" applyAlignment="1">
      <alignment horizontal="center" vertical="center" wrapText="1"/>
    </xf>
    <xf numFmtId="1" fontId="5" fillId="0" borderId="1" xfId="0" applyFont="1" applyAlignment="1">
      <alignment horizontal="center" vertical="center"/>
    </xf>
    <xf numFmtId="0" fontId="7" fillId="0" borderId="1" xfId="9" applyFont="1" applyBorder="1" applyAlignment="1">
      <alignment horizontal="center" vertical="center" wrapText="1"/>
    </xf>
    <xf numFmtId="1" fontId="7" fillId="0" borderId="7" xfId="0" applyFont="1" applyBorder="1">
      <alignment horizontal="left" vertical="center" wrapText="1"/>
    </xf>
    <xf numFmtId="1" fontId="3" fillId="0" borderId="0" xfId="0" applyFont="1" applyBorder="1" applyAlignment="1" applyProtection="1">
      <alignment horizontal="right" vertical="center" wrapText="1"/>
    </xf>
    <xf numFmtId="3" fontId="5" fillId="2" borderId="5" xfId="3" applyNumberFormat="1" applyFont="1" applyBorder="1" applyProtection="1">
      <alignment horizontal="center" vertical="center"/>
    </xf>
    <xf numFmtId="3" fontId="5" fillId="2" borderId="7" xfId="3" applyNumberFormat="1" applyFont="1" applyBorder="1" applyProtection="1">
      <alignment horizontal="center" vertical="center"/>
    </xf>
    <xf numFmtId="4" fontId="5" fillId="2" borderId="5" xfId="3" applyNumberFormat="1" applyFont="1" applyBorder="1" applyProtection="1">
      <alignment horizontal="center" vertical="center"/>
      <protection locked="0"/>
    </xf>
    <xf numFmtId="4" fontId="5" fillId="2" borderId="7" xfId="3" applyNumberFormat="1" applyFont="1" applyBorder="1" applyProtection="1">
      <alignment horizontal="center" vertical="center"/>
      <protection locked="0"/>
    </xf>
    <xf numFmtId="0" fontId="5" fillId="2" borderId="1" xfId="3" applyFont="1" applyAlignment="1" applyProtection="1">
      <alignment horizontal="center" vertical="center" wrapText="1"/>
    </xf>
    <xf numFmtId="3" fontId="5" fillId="2" borderId="11" xfId="3" applyNumberFormat="1" applyFont="1" applyBorder="1" applyProtection="1">
      <alignment horizontal="center" vertical="center"/>
    </xf>
    <xf numFmtId="3" fontId="5" fillId="2" borderId="10" xfId="3" applyNumberFormat="1" applyFont="1" applyBorder="1" applyProtection="1">
      <alignment horizontal="center" vertical="center"/>
    </xf>
    <xf numFmtId="0" fontId="5" fillId="2" borderId="6" xfId="3" applyFont="1" applyBorder="1" applyProtection="1">
      <alignment horizontal="center" vertical="center"/>
    </xf>
    <xf numFmtId="0" fontId="5" fillId="2" borderId="8" xfId="3" applyFont="1" applyBorder="1" applyProtection="1">
      <alignment horizontal="center" vertical="center"/>
    </xf>
    <xf numFmtId="0" fontId="5" fillId="0" borderId="1" xfId="4" applyProtection="1">
      <alignment horizontal="left" vertical="center"/>
    </xf>
    <xf numFmtId="0" fontId="5" fillId="2" borderId="2" xfId="3" applyFont="1" applyBorder="1" applyProtection="1">
      <alignment horizontal="center" vertical="center"/>
    </xf>
    <xf numFmtId="4" fontId="5" fillId="2" borderId="5" xfId="3" applyNumberFormat="1" applyFont="1" applyBorder="1" applyAlignment="1" applyProtection="1">
      <alignment horizontal="right" vertical="center" wrapText="1"/>
    </xf>
    <xf numFmtId="3" fontId="5" fillId="2" borderId="11" xfId="3" applyNumberFormat="1" applyFont="1" applyBorder="1" applyAlignment="1" applyProtection="1">
      <alignment horizontal="center" vertical="center" wrapText="1"/>
    </xf>
    <xf numFmtId="3" fontId="5" fillId="2" borderId="10" xfId="3" applyNumberFormat="1" applyFont="1" applyBorder="1" applyAlignment="1" applyProtection="1">
      <alignment horizontal="center" vertical="center" wrapText="1"/>
    </xf>
    <xf numFmtId="0" fontId="5" fillId="2" borderId="6" xfId="3" applyFont="1" applyBorder="1" applyAlignment="1" applyProtection="1">
      <alignment horizontal="center" vertical="center" wrapText="1"/>
    </xf>
    <xf numFmtId="0" fontId="5" fillId="2" borderId="8" xfId="3" applyFont="1" applyBorder="1" applyAlignment="1" applyProtection="1">
      <alignment horizontal="center" vertical="center" wrapText="1"/>
    </xf>
    <xf numFmtId="3" fontId="5" fillId="2" borderId="5" xfId="3" applyNumberFormat="1" applyFont="1" applyBorder="1" applyAlignment="1" applyProtection="1">
      <alignment horizontal="center" vertical="center" wrapText="1"/>
    </xf>
    <xf numFmtId="3" fontId="5" fillId="2" borderId="7" xfId="3" applyNumberFormat="1" applyFont="1" applyBorder="1" applyAlignment="1" applyProtection="1">
      <alignment horizontal="center" vertical="center" wrapText="1"/>
    </xf>
    <xf numFmtId="4" fontId="5" fillId="2" borderId="5" xfId="3" applyNumberFormat="1" applyFont="1" applyBorder="1" applyAlignment="1" applyProtection="1">
      <alignment horizontal="center" vertical="center" wrapText="1"/>
      <protection locked="0"/>
    </xf>
    <xf numFmtId="4" fontId="5" fillId="2" borderId="7" xfId="3" applyNumberFormat="1" applyFont="1" applyBorder="1" applyAlignment="1" applyProtection="1">
      <alignment horizontal="center" vertical="center" wrapText="1"/>
      <protection locked="0"/>
    </xf>
    <xf numFmtId="0" fontId="5" fillId="2" borderId="5" xfId="3" applyFont="1" applyBorder="1" applyAlignment="1" applyProtection="1">
      <alignment horizontal="center" vertical="center" wrapText="1"/>
    </xf>
    <xf numFmtId="1" fontId="7" fillId="2" borderId="1" xfId="0" applyFont="1" applyFill="1" applyAlignment="1">
      <alignment horizontal="left" vertical="center"/>
    </xf>
    <xf numFmtId="3" fontId="5" fillId="2" borderId="1" xfId="9" applyNumberFormat="1" applyFont="1" applyFill="1" applyBorder="1" applyAlignment="1">
      <alignment horizontal="center" vertical="center" wrapText="1"/>
    </xf>
    <xf numFmtId="4" fontId="5" fillId="2" borderId="1" xfId="9" applyNumberFormat="1" applyFont="1" applyFill="1" applyBorder="1" applyAlignment="1">
      <alignment horizontal="right" vertical="center" wrapText="1"/>
    </xf>
    <xf numFmtId="1" fontId="7" fillId="0" borderId="0" xfId="0" applyFont="1" applyBorder="1" applyAlignment="1"/>
    <xf numFmtId="1" fontId="7" fillId="0" borderId="0" xfId="0" applyFont="1" applyBorder="1">
      <alignment horizontal="left" vertical="center" wrapText="1"/>
    </xf>
    <xf numFmtId="1" fontId="7" fillId="0" borderId="0" xfId="0" applyFont="1" applyBorder="1" applyProtection="1">
      <alignment horizontal="left" vertical="center" wrapText="1"/>
    </xf>
    <xf numFmtId="1" fontId="5" fillId="0" borderId="7" xfId="0" applyFont="1" applyBorder="1" applyProtection="1">
      <alignment horizontal="left" vertical="center" wrapText="1"/>
    </xf>
    <xf numFmtId="1" fontId="5" fillId="0" borderId="0" xfId="0" applyFont="1" applyBorder="1" applyProtection="1">
      <alignment horizontal="left" vertical="center" wrapText="1"/>
    </xf>
    <xf numFmtId="0" fontId="5" fillId="2" borderId="3" xfId="3" applyFont="1" applyFill="1" applyBorder="1" applyAlignment="1" applyProtection="1">
      <alignment horizontal="center" vertical="center" wrapText="1"/>
    </xf>
    <xf numFmtId="0" fontId="5" fillId="2" borderId="1" xfId="3" applyFont="1" applyFill="1" applyAlignment="1" applyProtection="1">
      <alignment vertical="center" wrapText="1"/>
    </xf>
    <xf numFmtId="1" fontId="0" fillId="2" borderId="1" xfId="0" applyFill="1" applyAlignment="1" applyProtection="1">
      <alignment horizontal="center" vertical="center" wrapText="1"/>
    </xf>
    <xf numFmtId="0" fontId="6" fillId="2" borderId="1" xfId="2" applyFill="1" applyBorder="1" applyAlignment="1" applyProtection="1">
      <alignment horizontal="left" vertical="center"/>
    </xf>
    <xf numFmtId="0" fontId="5" fillId="4" borderId="2" xfId="3" applyFont="1" applyFill="1" applyBorder="1" applyAlignment="1" applyProtection="1">
      <alignment horizontal="center" vertical="center" wrapText="1"/>
    </xf>
    <xf numFmtId="0" fontId="5" fillId="2" borderId="2" xfId="3" applyFont="1" applyBorder="1" applyAlignment="1" applyProtection="1">
      <alignment horizontal="center" vertical="center" wrapText="1"/>
      <protection locked="0"/>
    </xf>
    <xf numFmtId="0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6" xfId="3" applyFont="1" applyBorder="1" applyAlignment="1" applyProtection="1">
      <alignment horizontal="center" vertical="center" wrapText="1"/>
      <protection locked="0"/>
    </xf>
    <xf numFmtId="0" fontId="5" fillId="2" borderId="8" xfId="3" applyFont="1" applyBorder="1" applyAlignment="1" applyProtection="1">
      <alignment horizontal="center" vertical="center" wrapText="1"/>
      <protection locked="0"/>
    </xf>
    <xf numFmtId="4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8" fontId="5" fillId="2" borderId="2" xfId="3" applyNumberFormat="1" applyFont="1" applyBorder="1" applyAlignment="1" applyProtection="1">
      <alignment horizontal="center" vertical="center" wrapText="1"/>
      <protection locked="0"/>
    </xf>
    <xf numFmtId="0" fontId="5" fillId="8" borderId="2" xfId="3" applyFont="1" applyFill="1" applyBorder="1" applyAlignment="1" applyProtection="1">
      <alignment horizontal="center" vertical="center" wrapText="1"/>
    </xf>
    <xf numFmtId="0" fontId="20" fillId="5" borderId="1" xfId="3" applyFont="1" applyFill="1" applyBorder="1" applyAlignment="1" applyProtection="1">
      <alignment vertical="center" wrapText="1"/>
    </xf>
    <xf numFmtId="0" fontId="21" fillId="5" borderId="1" xfId="3" applyFont="1" applyFill="1" applyBorder="1" applyAlignment="1" applyProtection="1">
      <alignment vertical="center"/>
    </xf>
    <xf numFmtId="1" fontId="21" fillId="5" borderId="1" xfId="0" applyFont="1" applyFill="1" applyBorder="1" applyAlignment="1"/>
    <xf numFmtId="0" fontId="21" fillId="5" borderId="1" xfId="3" applyFont="1" applyFill="1" applyBorder="1" applyAlignment="1" applyProtection="1">
      <alignment vertical="center" wrapText="1"/>
    </xf>
    <xf numFmtId="0" fontId="20" fillId="5" borderId="1" xfId="3" applyFont="1" applyFill="1" applyBorder="1" applyAlignment="1" applyProtection="1">
      <alignment vertical="center"/>
    </xf>
    <xf numFmtId="0" fontId="21" fillId="2" borderId="1" xfId="3" applyFont="1" applyBorder="1" applyAlignment="1" applyProtection="1">
      <alignment vertical="center"/>
    </xf>
    <xf numFmtId="1" fontId="21" fillId="0" borderId="1" xfId="0" applyFont="1" applyBorder="1" applyProtection="1">
      <alignment horizontal="left" vertical="center" wrapText="1"/>
    </xf>
    <xf numFmtId="0" fontId="5" fillId="2" borderId="1" xfId="3" applyFont="1" applyFill="1" applyAlignment="1">
      <alignment horizontal="center" vertical="center" wrapText="1"/>
    </xf>
    <xf numFmtId="0" fontId="5" fillId="2" borderId="1" xfId="4" applyFill="1" applyProtection="1">
      <alignment horizontal="left" vertical="center"/>
    </xf>
    <xf numFmtId="3" fontId="5" fillId="2" borderId="4" xfId="3" applyNumberFormat="1" applyFont="1" applyFill="1" applyBorder="1" applyAlignment="1" applyProtection="1">
      <alignment horizontal="center" vertical="center" wrapText="1"/>
    </xf>
    <xf numFmtId="0" fontId="5" fillId="2" borderId="2" xfId="3" applyFont="1" applyFill="1" applyBorder="1" applyAlignment="1" applyProtection="1">
      <alignment horizontal="center" vertical="center" wrapText="1"/>
    </xf>
    <xf numFmtId="3" fontId="5" fillId="2" borderId="1" xfId="3" applyNumberFormat="1" applyFont="1" applyFill="1" applyAlignment="1" applyProtection="1">
      <alignment horizontal="center" vertical="center" wrapText="1"/>
    </xf>
    <xf numFmtId="4" fontId="5" fillId="2" borderId="1" xfId="3" applyNumberFormat="1" applyFont="1" applyFill="1" applyAlignment="1" applyProtection="1">
      <alignment horizontal="center" vertical="center" wrapText="1"/>
      <protection locked="0"/>
    </xf>
    <xf numFmtId="4" fontId="5" fillId="2" borderId="1" xfId="3" applyNumberFormat="1" applyFont="1" applyFill="1" applyBorder="1" applyAlignment="1" applyProtection="1">
      <alignment horizontal="right" vertical="center" wrapText="1"/>
    </xf>
    <xf numFmtId="0" fontId="5" fillId="2" borderId="2" xfId="3" applyFont="1" applyFill="1" applyBorder="1" applyAlignment="1" applyProtection="1">
      <alignment horizontal="center" vertical="center" wrapText="1"/>
      <protection locked="0"/>
    </xf>
    <xf numFmtId="0" fontId="5" fillId="2" borderId="1" xfId="3" applyFont="1" applyFill="1">
      <alignment horizontal="center" vertical="center"/>
    </xf>
    <xf numFmtId="3" fontId="5" fillId="2" borderId="4" xfId="3" applyNumberFormat="1" applyFont="1" applyFill="1" applyBorder="1" applyProtection="1">
      <alignment horizontal="center" vertical="center"/>
    </xf>
    <xf numFmtId="0" fontId="5" fillId="2" borderId="2" xfId="3" applyFont="1" applyFill="1" applyBorder="1" applyProtection="1">
      <alignment horizontal="center" vertical="center"/>
    </xf>
    <xf numFmtId="3" fontId="5" fillId="2" borderId="1" xfId="3" applyNumberFormat="1" applyFont="1" applyFill="1" applyProtection="1">
      <alignment horizontal="center" vertical="center"/>
    </xf>
    <xf numFmtId="4" fontId="5" fillId="2" borderId="1" xfId="3" applyNumberFormat="1" applyFont="1" applyFill="1" applyProtection="1">
      <alignment horizontal="center" vertical="center"/>
      <protection locked="0"/>
    </xf>
    <xf numFmtId="4" fontId="5" fillId="2" borderId="1" xfId="3" applyNumberFormat="1" applyFont="1" applyFill="1" applyAlignment="1" applyProtection="1">
      <alignment horizontal="right" vertical="center"/>
    </xf>
    <xf numFmtId="0" fontId="6" fillId="2" borderId="1" xfId="2" applyFill="1" applyBorder="1" applyAlignment="1" applyProtection="1">
      <alignment vertical="center" wrapText="1"/>
    </xf>
    <xf numFmtId="1" fontId="6" fillId="2" borderId="1" xfId="2" applyNumberFormat="1" applyFill="1" applyBorder="1" applyAlignment="1" applyProtection="1">
      <alignment horizontal="left" vertical="center" wrapText="1"/>
    </xf>
    <xf numFmtId="4" fontId="5" fillId="2" borderId="1" xfId="3" applyNumberFormat="1" applyFont="1" applyFill="1" applyAlignment="1" applyProtection="1">
      <alignment horizontal="right" vertical="center" wrapText="1"/>
    </xf>
    <xf numFmtId="1" fontId="6" fillId="2" borderId="1" xfId="2" applyNumberFormat="1" applyFill="1" applyBorder="1" applyAlignment="1">
      <alignment horizontal="left" vertical="center" wrapText="1"/>
    </xf>
    <xf numFmtId="0" fontId="6" fillId="2" borderId="0" xfId="2" applyFont="1" applyFill="1" applyAlignment="1" applyProtection="1">
      <alignment vertical="center"/>
    </xf>
    <xf numFmtId="0" fontId="7" fillId="2" borderId="1" xfId="0" applyNumberFormat="1" applyFont="1" applyFill="1" applyAlignment="1">
      <alignment vertical="center"/>
    </xf>
    <xf numFmtId="0" fontId="6" fillId="2" borderId="0" xfId="2" applyFill="1" applyAlignment="1" applyProtection="1">
      <alignment horizontal="left" vertical="center" wrapText="1"/>
    </xf>
    <xf numFmtId="1" fontId="5" fillId="2" borderId="1" xfId="0" applyFont="1" applyFill="1" applyAlignment="1">
      <alignment horizontal="center" vertical="center" wrapText="1"/>
    </xf>
    <xf numFmtId="1" fontId="5" fillId="2" borderId="1" xfId="0" applyFont="1" applyFill="1" applyBorder="1" applyAlignment="1" applyProtection="1">
      <alignment horizontal="center" vertical="center" wrapText="1"/>
    </xf>
    <xf numFmtId="1" fontId="5" fillId="2" borderId="3" xfId="0" applyFont="1" applyFill="1" applyBorder="1" applyAlignment="1" applyProtection="1">
      <alignment horizontal="center" vertical="center" wrapText="1"/>
    </xf>
    <xf numFmtId="1" fontId="5" fillId="2" borderId="1" xfId="3" applyNumberFormat="1" applyFont="1" applyFill="1" applyAlignment="1" applyProtection="1">
      <alignment horizontal="left" vertical="center" wrapText="1"/>
    </xf>
    <xf numFmtId="0" fontId="6" fillId="2" borderId="1" xfId="2" applyFill="1" applyBorder="1" applyAlignment="1" applyProtection="1">
      <alignment vertical="center"/>
    </xf>
    <xf numFmtId="0" fontId="5" fillId="2" borderId="1" xfId="3" applyFont="1" applyFill="1" applyBorder="1" applyAlignment="1" applyProtection="1">
      <alignment horizontal="center" vertical="center" wrapText="1"/>
    </xf>
    <xf numFmtId="0" fontId="5" fillId="2" borderId="11" xfId="3" applyFont="1" applyFill="1" applyBorder="1" applyAlignment="1" applyProtection="1">
      <alignment vertical="center" wrapText="1"/>
    </xf>
    <xf numFmtId="0" fontId="5" fillId="2" borderId="4" xfId="3" applyFont="1" applyFill="1" applyBorder="1" applyAlignment="1" applyProtection="1">
      <alignment vertical="center" wrapText="1"/>
    </xf>
    <xf numFmtId="1" fontId="5" fillId="2" borderId="1" xfId="3" applyNumberFormat="1" applyFont="1" applyFill="1" applyBorder="1" applyAlignment="1" applyProtection="1">
      <alignment horizontal="left" vertical="center" wrapText="1"/>
    </xf>
    <xf numFmtId="3" fontId="5" fillId="2" borderId="1" xfId="3" applyNumberFormat="1" applyFont="1" applyFill="1" applyBorder="1" applyProtection="1">
      <alignment horizontal="center" vertical="center"/>
    </xf>
    <xf numFmtId="0" fontId="5" fillId="2" borderId="5" xfId="3" applyFont="1" applyFill="1" applyBorder="1" applyProtection="1">
      <alignment horizontal="center" vertical="center"/>
    </xf>
    <xf numFmtId="0" fontId="5" fillId="2" borderId="6" xfId="3" applyFont="1" applyFill="1" applyBorder="1" applyAlignment="1" applyProtection="1">
      <alignment horizontal="center" vertical="center" wrapText="1"/>
      <protection locked="0"/>
    </xf>
    <xf numFmtId="0" fontId="5" fillId="2" borderId="1" xfId="3" applyFont="1" applyFill="1" applyBorder="1" applyAlignment="1" applyProtection="1">
      <alignment vertical="center" wrapText="1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4" fontId="5" fillId="2" borderId="1" xfId="3" applyNumberFormat="1" applyFont="1" applyFill="1" applyBorder="1" applyProtection="1">
      <alignment horizontal="center" vertical="center"/>
      <protection locked="0"/>
    </xf>
    <xf numFmtId="4" fontId="5" fillId="2" borderId="1" xfId="3" applyNumberFormat="1" applyFont="1" applyFill="1" applyBorder="1" applyAlignment="1" applyProtection="1">
      <alignment horizontal="right" vertical="center"/>
    </xf>
    <xf numFmtId="0" fontId="5" fillId="2" borderId="1" xfId="3" applyFont="1" applyFill="1" applyAlignment="1" applyProtection="1">
      <alignment horizontal="left" vertical="center" wrapText="1"/>
    </xf>
    <xf numFmtId="0" fontId="6" fillId="2" borderId="7" xfId="2" applyFont="1" applyFill="1" applyBorder="1" applyAlignment="1" applyProtection="1">
      <alignment horizontal="left" vertical="center" wrapText="1"/>
    </xf>
    <xf numFmtId="0" fontId="5" fillId="2" borderId="7" xfId="3" applyFont="1" applyFill="1" applyBorder="1" applyAlignment="1" applyProtection="1">
      <alignment horizontal="center" vertical="center" wrapText="1"/>
    </xf>
    <xf numFmtId="0" fontId="5" fillId="2" borderId="9" xfId="3" applyFont="1" applyFill="1" applyBorder="1" applyAlignment="1" applyProtection="1">
      <alignment horizontal="center" vertical="center" wrapText="1"/>
    </xf>
    <xf numFmtId="0" fontId="5" fillId="2" borderId="7" xfId="3" applyFont="1" applyFill="1" applyBorder="1" applyAlignment="1" applyProtection="1">
      <alignment vertical="center" wrapText="1"/>
    </xf>
    <xf numFmtId="3" fontId="5" fillId="2" borderId="4" xfId="3" applyNumberFormat="1" applyFont="1" applyFill="1" applyBorder="1" applyAlignment="1" applyProtection="1">
      <alignment horizontal="center" vertical="center"/>
    </xf>
    <xf numFmtId="0" fontId="5" fillId="2" borderId="2" xfId="3" applyFont="1" applyFill="1" applyBorder="1" applyAlignment="1" applyProtection="1">
      <alignment horizontal="center" vertical="center"/>
    </xf>
    <xf numFmtId="3" fontId="5" fillId="2" borderId="1" xfId="3" applyNumberFormat="1" applyFont="1" applyFill="1" applyBorder="1" applyAlignment="1" applyProtection="1">
      <alignment horizontal="center" vertical="center"/>
    </xf>
    <xf numFmtId="4" fontId="5" fillId="2" borderId="1" xfId="3" applyNumberFormat="1" applyFont="1" applyFill="1" applyBorder="1" applyAlignment="1" applyProtection="1">
      <alignment horizontal="center" vertical="center"/>
      <protection locked="0"/>
    </xf>
    <xf numFmtId="0" fontId="5" fillId="2" borderId="5" xfId="3" applyFont="1" applyFill="1" applyBorder="1">
      <alignment horizontal="center" vertical="center"/>
    </xf>
    <xf numFmtId="0" fontId="5" fillId="2" borderId="1" xfId="3" applyFont="1" applyFill="1" applyAlignment="1" applyProtection="1">
      <alignment horizontal="center" vertical="center" wrapText="1"/>
    </xf>
    <xf numFmtId="0" fontId="5" fillId="2" borderId="6" xfId="3" applyFont="1" applyFill="1" applyBorder="1" applyProtection="1">
      <alignment horizontal="center" vertical="center"/>
    </xf>
    <xf numFmtId="3" fontId="5" fillId="2" borderId="5" xfId="3" applyNumberFormat="1" applyFont="1" applyFill="1" applyBorder="1" applyProtection="1">
      <alignment horizontal="center" vertical="center"/>
    </xf>
    <xf numFmtId="4" fontId="5" fillId="2" borderId="5" xfId="3" applyNumberFormat="1" applyFont="1" applyFill="1" applyBorder="1" applyProtection="1">
      <alignment horizontal="center" vertical="center"/>
      <protection locked="0"/>
    </xf>
    <xf numFmtId="4" fontId="5" fillId="2" borderId="5" xfId="3" applyNumberFormat="1" applyFont="1" applyFill="1" applyBorder="1" applyAlignment="1" applyProtection="1">
      <alignment horizontal="right" vertical="center"/>
    </xf>
    <xf numFmtId="3" fontId="5" fillId="2" borderId="10" xfId="3" applyNumberFormat="1" applyFont="1" applyFill="1" applyBorder="1" applyProtection="1">
      <alignment horizontal="center" vertical="center"/>
    </xf>
    <xf numFmtId="0" fontId="5" fillId="2" borderId="2" xfId="3" applyFont="1" applyFill="1" applyBorder="1" applyAlignment="1" applyProtection="1">
      <alignment vertical="center" wrapText="1"/>
    </xf>
    <xf numFmtId="1" fontId="5" fillId="2" borderId="2" xfId="6" applyFont="1" applyFill="1" applyBorder="1" applyProtection="1">
      <alignment horizontal="left" vertical="center" wrapText="1"/>
    </xf>
    <xf numFmtId="1" fontId="7" fillId="2" borderId="2" xfId="0" applyFont="1" applyFill="1" applyBorder="1" applyAlignment="1" applyProtection="1">
      <alignment vertical="center"/>
    </xf>
    <xf numFmtId="1" fontId="5" fillId="2" borderId="2" xfId="0" applyNumberFormat="1" applyFont="1" applyFill="1" applyBorder="1" applyAlignment="1" applyProtection="1">
      <alignment horizontal="left" vertical="center" wrapText="1"/>
    </xf>
    <xf numFmtId="1" fontId="5" fillId="2" borderId="1" xfId="0" applyFont="1" applyFill="1" applyProtection="1">
      <alignment horizontal="left" vertical="center" wrapText="1"/>
    </xf>
    <xf numFmtId="0" fontId="5" fillId="2" borderId="1" xfId="4" applyFont="1" applyFill="1" applyProtection="1">
      <alignment horizontal="left" vertical="center"/>
    </xf>
    <xf numFmtId="1" fontId="5" fillId="2" borderId="1" xfId="6" applyFont="1" applyFill="1" applyProtection="1">
      <alignment horizontal="left" vertical="center" wrapText="1"/>
    </xf>
    <xf numFmtId="1" fontId="5" fillId="0" borderId="1" xfId="6" applyFont="1" applyProtection="1">
      <alignment horizontal="left" vertical="center" wrapText="1"/>
    </xf>
    <xf numFmtId="0" fontId="5" fillId="2" borderId="1" xfId="9" applyFont="1" applyFill="1" applyBorder="1" applyAlignment="1">
      <alignment horizontal="center" vertical="center" wrapText="1"/>
    </xf>
    <xf numFmtId="3" fontId="5" fillId="0" borderId="1" xfId="9" applyNumberFormat="1" applyFont="1" applyBorder="1" applyAlignment="1">
      <alignment horizontal="center" vertical="center" wrapText="1"/>
    </xf>
    <xf numFmtId="4" fontId="5" fillId="0" borderId="1" xfId="9" applyNumberFormat="1" applyFont="1" applyBorder="1" applyAlignment="1">
      <alignment horizontal="right" vertical="center" wrapText="1"/>
    </xf>
    <xf numFmtId="1" fontId="5" fillId="0" borderId="1" xfId="0" applyFont="1" applyAlignment="1">
      <alignment horizontal="center" vertical="center"/>
    </xf>
    <xf numFmtId="1" fontId="5" fillId="0" borderId="1" xfId="0" applyFont="1">
      <alignment horizontal="left" vertical="center" wrapText="1"/>
    </xf>
    <xf numFmtId="1" fontId="0" fillId="2" borderId="1" xfId="0" applyFill="1" applyAlignment="1" applyProtection="1">
      <alignment horizontal="center" vertical="center" wrapText="1"/>
      <protection locked="0"/>
    </xf>
    <xf numFmtId="49" fontId="5" fillId="0" borderId="1" xfId="8" applyNumberFormat="1" applyFont="1" applyBorder="1" applyAlignment="1" applyProtection="1">
      <alignment horizontal="center" vertical="center"/>
      <protection locked="0"/>
    </xf>
    <xf numFmtId="0" fontId="5" fillId="6" borderId="1" xfId="3" applyFont="1" applyFill="1" applyAlignment="1" applyProtection="1">
      <alignment vertical="center"/>
    </xf>
    <xf numFmtId="0" fontId="5" fillId="0" borderId="1" xfId="3" applyFont="1" applyFill="1" applyAlignment="1">
      <alignment horizontal="center" vertical="center" wrapText="1"/>
    </xf>
    <xf numFmtId="1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</xf>
    <xf numFmtId="1" fontId="5" fillId="0" borderId="1" xfId="0" applyFont="1" applyBorder="1" applyAlignment="1" applyProtection="1">
      <alignment vertical="center"/>
    </xf>
    <xf numFmtId="1" fontId="5" fillId="2" borderId="1" xfId="0" applyFont="1" applyFill="1" applyBorder="1" applyAlignment="1" applyProtection="1">
      <alignment vertical="center"/>
    </xf>
    <xf numFmtId="49" fontId="5" fillId="2" borderId="1" xfId="8" applyNumberFormat="1" applyFont="1" applyFill="1" applyBorder="1" applyAlignment="1" applyProtection="1">
      <alignment horizontal="center" vertical="center"/>
      <protection locked="0"/>
    </xf>
    <xf numFmtId="49" fontId="5" fillId="2" borderId="1" xfId="0" applyNumberFormat="1" applyFont="1" applyFill="1" applyAlignment="1">
      <alignment horizontal="center" vertical="center"/>
    </xf>
    <xf numFmtId="0" fontId="5" fillId="2" borderId="1" xfId="0" applyNumberFormat="1" applyFont="1" applyFill="1" applyAlignment="1">
      <alignment vertical="center" wrapText="1"/>
    </xf>
    <xf numFmtId="7" fontId="5" fillId="0" borderId="1" xfId="1" applyNumberFormat="1" applyFont="1" applyBorder="1" applyAlignment="1" applyProtection="1">
      <alignment vertical="center" wrapText="1"/>
    </xf>
    <xf numFmtId="1" fontId="3" fillId="0" borderId="1" xfId="0" applyFont="1">
      <alignment horizontal="left" vertical="center" wrapText="1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49" fontId="5" fillId="2" borderId="5" xfId="0" applyNumberFormat="1" applyFont="1" applyFill="1" applyBorder="1" applyAlignment="1" applyProtection="1">
      <alignment horizontal="center" vertical="center"/>
      <protection locked="0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" xfId="5" applyNumberFormat="1" applyFont="1" applyAlignment="1" applyProtection="1">
      <alignment horizontal="center" vertical="center" wrapText="1"/>
      <protection locked="0"/>
    </xf>
    <xf numFmtId="49" fontId="5" fillId="2" borderId="1" xfId="5" applyNumberFormat="1" applyFont="1" applyFill="1" applyAlignment="1" applyProtection="1">
      <alignment horizontal="center" vertical="center" wrapText="1"/>
      <protection locked="0"/>
    </xf>
    <xf numFmtId="49" fontId="5" fillId="2" borderId="7" xfId="0" applyNumberFormat="1" applyFont="1" applyFill="1" applyBorder="1" applyAlignment="1" applyProtection="1">
      <alignment horizontal="center" vertical="center"/>
      <protection locked="0"/>
    </xf>
    <xf numFmtId="4" fontId="5" fillId="2" borderId="1" xfId="8" applyNumberFormat="1" applyFont="1" applyFill="1" applyBorder="1" applyAlignment="1" applyProtection="1">
      <alignment horizontal="center" vertical="center" wrapText="1"/>
      <protection locked="0"/>
    </xf>
    <xf numFmtId="4" fontId="5" fillId="0" borderId="1" xfId="8" applyNumberFormat="1" applyFont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Alignment="1" applyProtection="1">
      <alignment horizontal="center" vertical="center" wrapText="1"/>
      <protection locked="0"/>
    </xf>
    <xf numFmtId="49" fontId="3" fillId="0" borderId="1" xfId="6" applyNumberFormat="1" applyFont="1" applyProtection="1">
      <alignment horizontal="left" vertical="center" wrapText="1"/>
      <protection locked="0"/>
    </xf>
    <xf numFmtId="49" fontId="5" fillId="2" borderId="1" xfId="3" applyNumberFormat="1" applyFont="1" applyAlignment="1" applyProtection="1">
      <alignment horizontal="center" vertical="center" wrapText="1"/>
      <protection locked="0"/>
    </xf>
    <xf numFmtId="49" fontId="5" fillId="2" borderId="1" xfId="8" applyNumberFormat="1" applyFont="1" applyFill="1" applyBorder="1" applyAlignment="1" applyProtection="1">
      <alignment horizontal="center" vertical="center" wrapText="1"/>
      <protection locked="0"/>
    </xf>
    <xf numFmtId="49" fontId="5" fillId="2" borderId="1" xfId="3" applyNumberFormat="1" applyFont="1" applyFill="1" applyAlignment="1" applyProtection="1">
      <alignment horizontal="center" vertical="center" wrapText="1"/>
      <protection locked="0"/>
    </xf>
    <xf numFmtId="49" fontId="5" fillId="2" borderId="1" xfId="9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4" applyNumberFormat="1" applyFont="1" applyAlignment="1" applyProtection="1">
      <alignment horizontal="center" vertical="center"/>
      <protection locked="0"/>
    </xf>
    <xf numFmtId="49" fontId="5" fillId="2" borderId="1" xfId="3" applyNumberFormat="1" applyFont="1" applyBorder="1" applyAlignment="1" applyProtection="1">
      <alignment horizontal="center" vertical="center" wrapText="1"/>
      <protection locked="0"/>
    </xf>
    <xf numFmtId="49" fontId="5" fillId="0" borderId="1" xfId="8" applyNumberFormat="1" applyFont="1" applyBorder="1" applyAlignment="1" applyProtection="1">
      <alignment horizontal="center" vertical="center" wrapText="1"/>
      <protection locked="0"/>
    </xf>
    <xf numFmtId="49" fontId="5" fillId="2" borderId="7" xfId="3" applyNumberFormat="1" applyFont="1" applyBorder="1" applyAlignment="1" applyProtection="1">
      <alignment horizontal="center" vertical="center" wrapText="1"/>
      <protection locked="0"/>
    </xf>
    <xf numFmtId="49" fontId="5" fillId="2" borderId="5" xfId="3" applyNumberFormat="1" applyFont="1" applyBorder="1" applyAlignment="1" applyProtection="1">
      <alignment horizontal="center" vertical="center" wrapText="1"/>
      <protection locked="0"/>
    </xf>
    <xf numFmtId="49" fontId="5" fillId="2" borderId="5" xfId="3" applyNumberFormat="1" applyFont="1" applyFill="1" applyBorder="1" applyAlignment="1" applyProtection="1">
      <alignment horizontal="center" vertical="center" wrapText="1"/>
      <protection locked="0"/>
    </xf>
    <xf numFmtId="49" fontId="5" fillId="2" borderId="1" xfId="3" applyNumberFormat="1" applyFont="1" applyFill="1" applyBorder="1" applyAlignment="1" applyProtection="1">
      <alignment horizontal="center" vertical="center" wrapText="1"/>
      <protection locked="0"/>
    </xf>
    <xf numFmtId="49" fontId="5" fillId="2" borderId="1" xfId="3" quotePrefix="1" applyNumberFormat="1" applyFont="1" applyFill="1" applyAlignment="1" applyProtection="1">
      <alignment horizontal="center" vertical="center" wrapText="1"/>
      <protection locked="0"/>
    </xf>
    <xf numFmtId="49" fontId="5" fillId="6" borderId="7" xfId="3" applyNumberFormat="1" applyFont="1" applyFill="1" applyBorder="1" applyAlignment="1" applyProtection="1">
      <alignment horizontal="center" vertical="center" wrapText="1"/>
    </xf>
    <xf numFmtId="4" fontId="5" fillId="6" borderId="7" xfId="3" applyNumberFormat="1" applyFont="1" applyFill="1" applyBorder="1" applyAlignment="1" applyProtection="1">
      <alignment horizontal="center" vertical="center" wrapText="1"/>
    </xf>
    <xf numFmtId="4" fontId="5" fillId="6" borderId="1" xfId="3" applyNumberFormat="1" applyFont="1" applyFill="1" applyAlignment="1" applyProtection="1">
      <alignment horizontal="center" vertical="center" wrapText="1"/>
    </xf>
    <xf numFmtId="49" fontId="5" fillId="6" borderId="1" xfId="3" applyNumberFormat="1" applyFont="1" applyFill="1" applyProtection="1">
      <alignment horizontal="center" vertical="center"/>
    </xf>
    <xf numFmtId="4" fontId="5" fillId="0" borderId="1" xfId="8" applyNumberFormat="1" applyFont="1" applyBorder="1" applyAlignment="1" applyProtection="1">
      <alignment horizontal="center" vertical="center"/>
      <protection locked="0"/>
    </xf>
    <xf numFmtId="4" fontId="5" fillId="2" borderId="1" xfId="8" applyNumberFormat="1" applyFont="1" applyFill="1" applyBorder="1" applyAlignment="1" applyProtection="1">
      <alignment horizontal="center" vertical="center"/>
      <protection locked="0"/>
    </xf>
    <xf numFmtId="0" fontId="3" fillId="3" borderId="3" xfId="3" applyFont="1" applyFill="1" applyBorder="1" applyAlignment="1" applyProtection="1">
      <alignment horizontal="center" vertical="center"/>
    </xf>
    <xf numFmtId="0" fontId="5" fillId="2" borderId="0" xfId="3" applyFont="1" applyBorder="1" applyAlignment="1" applyProtection="1">
      <alignment horizontal="center" vertical="center"/>
    </xf>
    <xf numFmtId="1" fontId="5" fillId="0" borderId="0" xfId="0" applyFont="1" applyBorder="1" applyAlignment="1" applyProtection="1">
      <alignment horizontal="center" vertical="center" wrapText="1"/>
    </xf>
    <xf numFmtId="1" fontId="5" fillId="0" borderId="8" xfId="0" applyFont="1" applyBorder="1" applyAlignment="1" applyProtection="1">
      <alignment horizontal="center" vertical="center" wrapText="1"/>
    </xf>
    <xf numFmtId="1" fontId="5" fillId="0" borderId="2" xfId="0" applyFont="1" applyBorder="1" applyAlignment="1" applyProtection="1">
      <alignment horizontal="center" vertical="center" wrapText="1"/>
    </xf>
    <xf numFmtId="0" fontId="3" fillId="3" borderId="3" xfId="3" applyFont="1" applyFill="1" applyBorder="1" applyAlignment="1" applyProtection="1">
      <alignment horizontal="right" vertical="center"/>
    </xf>
    <xf numFmtId="0" fontId="5" fillId="2" borderId="0" xfId="3" applyFont="1" applyBorder="1" applyAlignment="1" applyProtection="1">
      <alignment horizontal="right" vertical="center"/>
    </xf>
    <xf numFmtId="1" fontId="5" fillId="0" borderId="0" xfId="0" applyFont="1" applyBorder="1" applyAlignment="1" applyProtection="1">
      <alignment horizontal="right" vertical="center" wrapText="1"/>
    </xf>
    <xf numFmtId="1" fontId="5" fillId="0" borderId="7" xfId="0" applyFont="1" applyBorder="1" applyAlignment="1" applyProtection="1">
      <alignment horizontal="right" vertical="center" wrapText="1"/>
    </xf>
    <xf numFmtId="1" fontId="5" fillId="0" borderId="1" xfId="0" applyFont="1" applyAlignment="1" applyProtection="1">
      <alignment horizontal="right" vertical="center" wrapText="1"/>
    </xf>
    <xf numFmtId="0" fontId="6" fillId="2" borderId="0" xfId="2" applyFill="1" applyBorder="1" applyAlignment="1" applyProtection="1">
      <alignment vertical="center" wrapText="1"/>
    </xf>
    <xf numFmtId="165" fontId="3" fillId="3" borderId="3" xfId="3" applyNumberFormat="1" applyFont="1" applyFill="1" applyBorder="1" applyAlignment="1" applyProtection="1">
      <alignment vertical="center"/>
    </xf>
    <xf numFmtId="165" fontId="3" fillId="4" borderId="1" xfId="3" applyNumberFormat="1" applyFont="1" applyFill="1" applyAlignment="1" applyProtection="1">
      <alignment horizontal="center" vertical="center" wrapText="1"/>
    </xf>
    <xf numFmtId="165" fontId="5" fillId="6" borderId="4" xfId="3" applyNumberFormat="1" applyFont="1" applyFill="1" applyBorder="1" applyProtection="1">
      <alignment horizontal="center" vertical="center"/>
    </xf>
    <xf numFmtId="165" fontId="5" fillId="2" borderId="4" xfId="3" applyNumberFormat="1" applyFont="1" applyBorder="1" applyProtection="1">
      <alignment horizontal="center" vertical="center"/>
      <protection locked="0"/>
    </xf>
    <xf numFmtId="165" fontId="5" fillId="6" borderId="10" xfId="3" applyNumberFormat="1" applyFont="1" applyFill="1" applyBorder="1" applyAlignment="1" applyProtection="1">
      <alignment horizontal="center" vertical="center" wrapText="1"/>
    </xf>
    <xf numFmtId="165" fontId="5" fillId="2" borderId="10" xfId="3" applyNumberFormat="1" applyFont="1" applyBorder="1" applyAlignment="1" applyProtection="1">
      <alignment horizontal="center" vertical="center" wrapText="1"/>
      <protection locked="0"/>
    </xf>
    <xf numFmtId="165" fontId="5" fillId="2" borderId="1" xfId="9" applyNumberFormat="1" applyFont="1" applyFill="1" applyBorder="1" applyAlignment="1" applyProtection="1">
      <alignment horizontal="center" vertical="center" wrapText="1"/>
      <protection locked="0"/>
    </xf>
    <xf numFmtId="165" fontId="5" fillId="2" borderId="11" xfId="3" applyNumberFormat="1" applyFont="1" applyBorder="1" applyAlignment="1" applyProtection="1">
      <alignment horizontal="center" vertical="center" wrapText="1"/>
      <protection locked="0"/>
    </xf>
    <xf numFmtId="165" fontId="5" fillId="2" borderId="4" xfId="3" applyNumberFormat="1" applyFont="1" applyBorder="1" applyAlignment="1" applyProtection="1">
      <alignment horizontal="center" vertical="center" wrapText="1"/>
      <protection locked="0"/>
    </xf>
    <xf numFmtId="165" fontId="5" fillId="2" borderId="4" xfId="3" applyNumberFormat="1" applyFont="1" applyFill="1" applyBorder="1" applyAlignment="1" applyProtection="1">
      <alignment horizontal="center" vertical="center" wrapText="1"/>
      <protection locked="0"/>
    </xf>
    <xf numFmtId="165" fontId="5" fillId="2" borderId="4" xfId="3" applyNumberFormat="1" applyFont="1" applyFill="1" applyBorder="1" applyProtection="1">
      <alignment horizontal="center" vertical="center"/>
      <protection locked="0"/>
    </xf>
    <xf numFmtId="165" fontId="5" fillId="2" borderId="11" xfId="3" applyNumberFormat="1" applyFont="1" applyBorder="1" applyProtection="1">
      <alignment horizontal="center" vertical="center"/>
      <protection locked="0"/>
    </xf>
    <xf numFmtId="165" fontId="5" fillId="2" borderId="10" xfId="3" applyNumberFormat="1" applyFont="1" applyBorder="1" applyProtection="1">
      <alignment horizontal="center" vertical="center"/>
      <protection locked="0"/>
    </xf>
    <xf numFmtId="165" fontId="5" fillId="6" borderId="1" xfId="3" applyNumberFormat="1" applyFont="1" applyFill="1" applyProtection="1">
      <alignment horizontal="center" vertical="center"/>
    </xf>
    <xf numFmtId="165" fontId="5" fillId="2" borderId="1" xfId="3" applyNumberFormat="1" applyFont="1" applyProtection="1">
      <alignment horizontal="center" vertical="center"/>
      <protection locked="0"/>
    </xf>
    <xf numFmtId="165" fontId="5" fillId="2" borderId="1" xfId="3" applyNumberFormat="1" applyFont="1" applyBorder="1" applyProtection="1">
      <alignment horizontal="center" vertical="center"/>
      <protection locked="0"/>
    </xf>
    <xf numFmtId="165" fontId="3" fillId="0" borderId="1" xfId="4" applyNumberFormat="1" applyFont="1" applyAlignment="1" applyProtection="1">
      <alignment horizontal="center" vertical="center"/>
      <protection locked="0"/>
    </xf>
    <xf numFmtId="165" fontId="5" fillId="2" borderId="7" xfId="3" applyNumberFormat="1" applyFont="1" applyBorder="1" applyProtection="1">
      <alignment horizontal="center" vertical="center"/>
      <protection locked="0"/>
    </xf>
    <xf numFmtId="165" fontId="5" fillId="2" borderId="5" xfId="3" applyNumberFormat="1" applyFont="1" applyBorder="1" applyProtection="1">
      <alignment horizontal="center" vertical="center"/>
      <protection locked="0"/>
    </xf>
    <xf numFmtId="165" fontId="5" fillId="2" borderId="5" xfId="3" applyNumberFormat="1" applyFont="1" applyFill="1" applyBorder="1" applyProtection="1">
      <alignment horizontal="center" vertical="center"/>
      <protection locked="0"/>
    </xf>
    <xf numFmtId="165" fontId="5" fillId="2" borderId="4" xfId="3" applyNumberFormat="1" applyFont="1" applyFill="1" applyBorder="1" applyAlignment="1" applyProtection="1">
      <alignment horizontal="center" vertical="center"/>
      <protection locked="0"/>
    </xf>
    <xf numFmtId="165" fontId="5" fillId="2" borderId="0" xfId="3" applyNumberFormat="1" applyFont="1" applyBorder="1" applyProtection="1">
      <alignment horizontal="center" vertical="center"/>
    </xf>
    <xf numFmtId="165" fontId="5" fillId="2" borderId="0" xfId="3" applyNumberFormat="1" applyFont="1" applyBorder="1" applyAlignment="1" applyProtection="1">
      <alignment vertical="center"/>
    </xf>
    <xf numFmtId="165" fontId="5" fillId="0" borderId="0" xfId="0" applyNumberFormat="1" applyFont="1" applyBorder="1" applyProtection="1">
      <alignment horizontal="left" vertical="center" wrapText="1"/>
    </xf>
    <xf numFmtId="165" fontId="5" fillId="0" borderId="7" xfId="0" applyNumberFormat="1" applyFont="1" applyBorder="1" applyProtection="1">
      <alignment horizontal="left" vertical="center" wrapText="1"/>
    </xf>
    <xf numFmtId="165" fontId="5" fillId="0" borderId="1" xfId="0" applyNumberFormat="1" applyFont="1" applyProtection="1">
      <alignment horizontal="left" vertical="center" wrapText="1"/>
    </xf>
    <xf numFmtId="0" fontId="21" fillId="2" borderId="5" xfId="3" applyFont="1" applyBorder="1" applyAlignment="1" applyProtection="1">
      <alignment vertical="center"/>
    </xf>
    <xf numFmtId="1" fontId="21" fillId="0" borderId="7" xfId="0" applyFont="1" applyBorder="1" applyProtection="1">
      <alignment horizontal="left" vertical="center" wrapText="1"/>
    </xf>
    <xf numFmtId="1" fontId="21" fillId="0" borderId="0" xfId="0" applyFont="1" applyBorder="1" applyProtection="1">
      <alignment horizontal="left" vertical="center" wrapText="1"/>
    </xf>
    <xf numFmtId="49" fontId="5" fillId="0" borderId="1" xfId="8" applyNumberFormat="1" applyBorder="1" applyAlignment="1" applyProtection="1">
      <alignment horizontal="center" vertical="center"/>
      <protection locked="0"/>
    </xf>
    <xf numFmtId="1" fontId="7" fillId="0" borderId="1" xfId="0" applyFont="1" applyAlignment="1">
      <alignment horizontal="center" vertical="center" wrapText="1"/>
    </xf>
    <xf numFmtId="4" fontId="5" fillId="2" borderId="1" xfId="8" applyNumberFormat="1" applyFill="1" applyBorder="1" applyAlignment="1" applyProtection="1">
      <alignment horizontal="center" vertical="center" wrapText="1"/>
      <protection locked="0"/>
    </xf>
    <xf numFmtId="0" fontId="5" fillId="2" borderId="1" xfId="9" applyFont="1" applyFill="1" applyBorder="1" applyAlignment="1" applyProtection="1">
      <alignment horizontal="center" vertical="center" wrapText="1"/>
      <protection locked="0"/>
    </xf>
    <xf numFmtId="4" fontId="7" fillId="0" borderId="1" xfId="8" applyNumberFormat="1" applyFont="1" applyBorder="1" applyAlignment="1" applyProtection="1">
      <alignment horizontal="center" vertical="center" wrapText="1"/>
      <protection locked="0"/>
    </xf>
    <xf numFmtId="0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" xfId="3" applyNumberFormat="1" applyFont="1" applyAlignment="1" applyProtection="1">
      <alignment horizontal="center" vertical="center" wrapText="1"/>
      <protection locked="0"/>
    </xf>
    <xf numFmtId="49" fontId="5" fillId="0" borderId="1" xfId="0" quotePrefix="1" applyNumberFormat="1" applyFont="1" applyBorder="1" applyAlignment="1" applyProtection="1">
      <alignment horizontal="center" vertical="center"/>
      <protection locked="0"/>
    </xf>
    <xf numFmtId="49" fontId="5" fillId="2" borderId="1" xfId="3" applyNumberFormat="1" applyFont="1" applyAlignment="1" applyProtection="1">
      <alignment horizontal="center" vertical="center" wrapText="1"/>
      <protection locked="0"/>
    </xf>
    <xf numFmtId="49" fontId="5" fillId="0" borderId="1" xfId="8" applyNumberFormat="1" applyFont="1" applyBorder="1" applyAlignment="1" applyProtection="1">
      <alignment horizontal="center" vertical="center"/>
      <protection locked="0"/>
    </xf>
    <xf numFmtId="49" fontId="5" fillId="2" borderId="5" xfId="3" applyNumberFormat="1" applyFont="1" applyFill="1" applyBorder="1" applyAlignment="1" applyProtection="1">
      <alignment horizontal="center" vertical="center" wrapText="1"/>
      <protection locked="0"/>
    </xf>
    <xf numFmtId="49" fontId="5" fillId="2" borderId="7" xfId="3" applyNumberFormat="1" applyFont="1" applyFill="1" applyBorder="1" applyAlignment="1" applyProtection="1">
      <alignment horizontal="center" vertical="center" wrapText="1"/>
      <protection locked="0"/>
    </xf>
    <xf numFmtId="165" fontId="5" fillId="2" borderId="5" xfId="3" applyNumberFormat="1" applyFont="1" applyFill="1" applyBorder="1" applyAlignment="1" applyProtection="1">
      <alignment horizontal="center" vertical="center"/>
      <protection locked="0"/>
    </xf>
    <xf numFmtId="165" fontId="5" fillId="2" borderId="7" xfId="3" applyNumberFormat="1" applyFont="1" applyFill="1" applyBorder="1" applyAlignment="1" applyProtection="1">
      <alignment horizontal="center" vertical="center"/>
      <protection locked="0"/>
    </xf>
    <xf numFmtId="3" fontId="5" fillId="2" borderId="5" xfId="3" applyNumberFormat="1" applyFont="1" applyFill="1" applyBorder="1" applyAlignment="1" applyProtection="1">
      <alignment horizontal="center" vertical="center"/>
    </xf>
    <xf numFmtId="3" fontId="5" fillId="2" borderId="7" xfId="3" applyNumberFormat="1" applyFont="1" applyFill="1" applyBorder="1" applyAlignment="1" applyProtection="1">
      <alignment horizontal="center" vertical="center"/>
    </xf>
    <xf numFmtId="4" fontId="5" fillId="2" borderId="5" xfId="3" applyNumberFormat="1" applyFont="1" applyFill="1" applyBorder="1" applyAlignment="1" applyProtection="1">
      <alignment horizontal="center" vertical="center"/>
      <protection locked="0"/>
    </xf>
    <xf numFmtId="4" fontId="5" fillId="2" borderId="7" xfId="3" applyNumberFormat="1" applyFont="1" applyFill="1" applyBorder="1" applyAlignment="1" applyProtection="1">
      <alignment horizontal="center" vertical="center"/>
      <protection locked="0"/>
    </xf>
    <xf numFmtId="4" fontId="5" fillId="2" borderId="5" xfId="3" applyNumberFormat="1" applyFont="1" applyFill="1" applyBorder="1" applyAlignment="1" applyProtection="1">
      <alignment horizontal="right" vertical="center"/>
    </xf>
    <xf numFmtId="4" fontId="5" fillId="2" borderId="7" xfId="3" applyNumberFormat="1" applyFont="1" applyFill="1" applyBorder="1" applyAlignment="1" applyProtection="1">
      <alignment horizontal="right" vertical="center"/>
    </xf>
    <xf numFmtId="0" fontId="5" fillId="2" borderId="6" xfId="3" applyFont="1" applyFill="1" applyBorder="1" applyAlignment="1" applyProtection="1">
      <alignment horizontal="center" vertical="center" wrapText="1"/>
      <protection locked="0"/>
    </xf>
    <xf numFmtId="0" fontId="5" fillId="2" borderId="8" xfId="3" applyFont="1" applyFill="1" applyBorder="1" applyAlignment="1" applyProtection="1">
      <alignment horizontal="center" vertical="center" wrapText="1"/>
      <protection locked="0"/>
    </xf>
    <xf numFmtId="4" fontId="5" fillId="0" borderId="1" xfId="9" applyNumberFormat="1" applyFont="1" applyBorder="1" applyAlignment="1">
      <alignment horizontal="right" vertical="center" wrapText="1"/>
    </xf>
    <xf numFmtId="0" fontId="5" fillId="0" borderId="2" xfId="0" applyNumberFormat="1" applyFont="1" applyBorder="1" applyAlignment="1" applyProtection="1">
      <alignment horizontal="center" vertical="center" wrapText="1"/>
      <protection locked="0"/>
    </xf>
    <xf numFmtId="3" fontId="5" fillId="0" borderId="1" xfId="9" applyNumberFormat="1" applyFont="1" applyBorder="1" applyAlignment="1">
      <alignment horizontal="center" vertical="center" wrapText="1"/>
    </xf>
    <xf numFmtId="4" fontId="5" fillId="0" borderId="1" xfId="8" applyNumberFormat="1" applyFont="1" applyBorder="1" applyAlignment="1" applyProtection="1">
      <alignment horizontal="center" vertical="center" wrapText="1"/>
      <protection locked="0"/>
    </xf>
    <xf numFmtId="0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5" xfId="3" applyNumberFormat="1" applyFont="1" applyBorder="1" applyAlignment="1" applyProtection="1">
      <alignment horizontal="right" vertical="center"/>
    </xf>
    <xf numFmtId="4" fontId="5" fillId="2" borderId="7" xfId="3" applyNumberFormat="1" applyFont="1" applyBorder="1" applyAlignment="1" applyProtection="1">
      <alignment horizontal="right" vertical="center"/>
    </xf>
    <xf numFmtId="0" fontId="5" fillId="2" borderId="6" xfId="3" applyFont="1" applyBorder="1" applyAlignment="1" applyProtection="1">
      <alignment horizontal="center" vertical="center" wrapText="1"/>
      <protection locked="0"/>
    </xf>
    <xf numFmtId="0" fontId="5" fillId="2" borderId="8" xfId="3" applyFont="1" applyBorder="1" applyAlignment="1" applyProtection="1">
      <alignment horizontal="center" vertical="center" wrapText="1"/>
      <protection locked="0"/>
    </xf>
    <xf numFmtId="4" fontId="5" fillId="2" borderId="5" xfId="3" applyNumberFormat="1" applyFont="1" applyBorder="1" applyAlignment="1" applyProtection="1">
      <alignment horizontal="center" vertical="center"/>
      <protection locked="0"/>
    </xf>
    <xf numFmtId="4" fontId="5" fillId="2" borderId="7" xfId="3" applyNumberFormat="1" applyFont="1" applyBorder="1" applyAlignment="1" applyProtection="1">
      <alignment horizontal="center" vertical="center"/>
      <protection locked="0"/>
    </xf>
    <xf numFmtId="49" fontId="5" fillId="2" borderId="5" xfId="3" applyNumberFormat="1" applyFont="1" applyBorder="1" applyAlignment="1" applyProtection="1">
      <alignment horizontal="center" vertical="center" wrapText="1"/>
      <protection locked="0"/>
    </xf>
    <xf numFmtId="49" fontId="5" fillId="2" borderId="7" xfId="3" applyNumberFormat="1" applyFont="1" applyBorder="1" applyAlignment="1" applyProtection="1">
      <alignment horizontal="center" vertical="center" wrapText="1"/>
      <protection locked="0"/>
    </xf>
    <xf numFmtId="3" fontId="5" fillId="2" borderId="5" xfId="3" applyNumberFormat="1" applyFont="1" applyBorder="1" applyProtection="1">
      <alignment horizontal="center" vertical="center"/>
    </xf>
    <xf numFmtId="3" fontId="5" fillId="2" borderId="7" xfId="3" applyNumberFormat="1" applyFont="1" applyBorder="1" applyProtection="1">
      <alignment horizontal="center" vertical="center"/>
    </xf>
    <xf numFmtId="4" fontId="5" fillId="2" borderId="5" xfId="3" applyNumberFormat="1" applyFont="1" applyBorder="1" applyProtection="1">
      <alignment horizontal="center" vertical="center"/>
      <protection locked="0"/>
    </xf>
    <xf numFmtId="4" fontId="5" fillId="2" borderId="7" xfId="3" applyNumberFormat="1" applyFont="1" applyBorder="1" applyProtection="1">
      <alignment horizontal="center" vertical="center"/>
      <protection locked="0"/>
    </xf>
    <xf numFmtId="165" fontId="5" fillId="2" borderId="5" xfId="3" applyNumberFormat="1" applyFont="1" applyBorder="1" applyAlignment="1" applyProtection="1">
      <alignment horizontal="center" vertical="center"/>
      <protection locked="0"/>
    </xf>
    <xf numFmtId="165" fontId="5" fillId="2" borderId="7" xfId="3" applyNumberFormat="1" applyFont="1" applyBorder="1" applyAlignment="1" applyProtection="1">
      <alignment horizontal="center" vertical="center"/>
      <protection locked="0"/>
    </xf>
    <xf numFmtId="3" fontId="5" fillId="2" borderId="5" xfId="3" applyNumberFormat="1" applyFont="1" applyBorder="1" applyAlignment="1" applyProtection="1">
      <alignment horizontal="center" vertical="center"/>
    </xf>
    <xf numFmtId="3" fontId="5" fillId="2" borderId="7" xfId="3" applyNumberFormat="1" applyFont="1" applyBorder="1" applyAlignment="1" applyProtection="1">
      <alignment horizontal="center" vertical="center"/>
    </xf>
    <xf numFmtId="165" fontId="5" fillId="2" borderId="1" xfId="9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Font="1" applyAlignment="1">
      <alignment horizontal="center" vertical="center"/>
    </xf>
    <xf numFmtId="1" fontId="5" fillId="0" borderId="5" xfId="0" applyFont="1" applyBorder="1" applyAlignment="1">
      <alignment horizontal="left" vertical="center"/>
    </xf>
    <xf numFmtId="1" fontId="5" fillId="0" borderId="7" xfId="0" applyFont="1" applyBorder="1" applyAlignment="1">
      <alignment horizontal="left" vertical="center"/>
    </xf>
    <xf numFmtId="0" fontId="7" fillId="0" borderId="1" xfId="9" applyFont="1" applyBorder="1" applyAlignment="1">
      <alignment horizontal="center" vertical="center" wrapText="1"/>
    </xf>
    <xf numFmtId="49" fontId="5" fillId="2" borderId="1" xfId="8" applyNumberFormat="1" applyFont="1" applyFill="1" applyBorder="1" applyAlignment="1" applyProtection="1">
      <alignment horizontal="center" vertical="center" wrapText="1"/>
      <protection locked="0"/>
    </xf>
    <xf numFmtId="4" fontId="5" fillId="0" borderId="1" xfId="8" applyNumberFormat="1" applyFont="1" applyBorder="1" applyAlignment="1" applyProtection="1">
      <alignment horizontal="center" vertical="center"/>
      <protection locked="0"/>
    </xf>
    <xf numFmtId="1" fontId="5" fillId="0" borderId="5" xfId="0" applyFont="1" applyBorder="1">
      <alignment horizontal="left" vertical="center" wrapText="1"/>
    </xf>
    <xf numFmtId="1" fontId="5" fillId="0" borderId="7" xfId="0" applyFont="1" applyBorder="1">
      <alignment horizontal="left" vertical="center" wrapText="1"/>
    </xf>
    <xf numFmtId="0" fontId="5" fillId="2" borderId="1" xfId="9" applyFont="1" applyFill="1" applyBorder="1" applyAlignment="1">
      <alignment horizontal="center" vertical="center" wrapText="1"/>
    </xf>
    <xf numFmtId="1" fontId="5" fillId="0" borderId="1" xfId="0" applyFont="1">
      <alignment horizontal="left" vertical="center" wrapText="1"/>
    </xf>
    <xf numFmtId="0" fontId="5" fillId="2" borderId="5" xfId="3" applyFont="1" applyBorder="1" applyAlignment="1">
      <alignment horizontal="center" vertical="center"/>
    </xf>
    <xf numFmtId="0" fontId="5" fillId="2" borderId="7" xfId="3" applyFont="1" applyBorder="1" applyAlignment="1">
      <alignment horizontal="center" vertical="center"/>
    </xf>
    <xf numFmtId="1" fontId="5" fillId="0" borderId="5" xfId="6" applyFont="1" applyBorder="1" applyAlignment="1" applyProtection="1">
      <alignment horizontal="left" vertical="center" wrapText="1"/>
    </xf>
    <xf numFmtId="1" fontId="5" fillId="0" borderId="7" xfId="6" applyFont="1" applyBorder="1" applyAlignment="1" applyProtection="1">
      <alignment horizontal="left" vertical="center" wrapText="1"/>
    </xf>
    <xf numFmtId="0" fontId="5" fillId="2" borderId="5" xfId="3" applyFont="1" applyBorder="1" applyAlignment="1" applyProtection="1">
      <alignment horizontal="center" vertical="center"/>
    </xf>
    <xf numFmtId="0" fontId="5" fillId="2" borderId="7" xfId="3" applyFont="1" applyBorder="1" applyAlignment="1" applyProtection="1">
      <alignment horizontal="center" vertical="center"/>
    </xf>
    <xf numFmtId="1" fontId="5" fillId="0" borderId="5" xfId="0" applyFont="1" applyBorder="1" applyAlignment="1">
      <alignment horizontal="center" vertical="center"/>
    </xf>
    <xf numFmtId="1" fontId="5" fillId="0" borderId="7" xfId="0" applyFont="1" applyBorder="1" applyAlignment="1">
      <alignment horizontal="center" vertical="center"/>
    </xf>
    <xf numFmtId="1" fontId="5" fillId="0" borderId="5" xfId="0" applyFont="1" applyBorder="1" applyAlignment="1">
      <alignment horizontal="left" vertical="center" wrapText="1"/>
    </xf>
    <xf numFmtId="1" fontId="5" fillId="0" borderId="7" xfId="0" applyFont="1" applyBorder="1" applyAlignment="1">
      <alignment horizontal="left" vertical="center" wrapText="1"/>
    </xf>
    <xf numFmtId="49" fontId="5" fillId="0" borderId="5" xfId="8" applyNumberFormat="1" applyFont="1" applyBorder="1" applyAlignment="1" applyProtection="1">
      <alignment horizontal="center" vertical="center"/>
      <protection locked="0"/>
    </xf>
    <xf numFmtId="49" fontId="5" fillId="0" borderId="7" xfId="8" applyNumberFormat="1" applyFont="1" applyBorder="1" applyAlignment="1" applyProtection="1">
      <alignment horizontal="center" vertical="center"/>
      <protection locked="0"/>
    </xf>
    <xf numFmtId="3" fontId="5" fillId="0" borderId="5" xfId="9" applyNumberFormat="1" applyFont="1" applyBorder="1" applyAlignment="1">
      <alignment horizontal="center" vertical="center" wrapText="1"/>
    </xf>
    <xf numFmtId="3" fontId="5" fillId="0" borderId="7" xfId="9" applyNumberFormat="1" applyFont="1" applyBorder="1" applyAlignment="1">
      <alignment horizontal="center" vertical="center" wrapText="1"/>
    </xf>
    <xf numFmtId="0" fontId="5" fillId="2" borderId="5" xfId="9" applyFont="1" applyFill="1" applyBorder="1" applyAlignment="1">
      <alignment horizontal="center" vertical="center" wrapText="1"/>
    </xf>
    <xf numFmtId="0" fontId="5" fillId="2" borderId="7" xfId="9" applyFont="1" applyFill="1" applyBorder="1" applyAlignment="1">
      <alignment horizontal="center" vertical="center" wrapText="1"/>
    </xf>
    <xf numFmtId="49" fontId="5" fillId="2" borderId="5" xfId="8" applyNumberFormat="1" applyFont="1" applyFill="1" applyBorder="1" applyAlignment="1" applyProtection="1">
      <alignment horizontal="center" vertical="center" wrapText="1"/>
      <protection locked="0"/>
    </xf>
    <xf numFmtId="49" fontId="5" fillId="2" borderId="7" xfId="8" applyNumberFormat="1" applyFont="1" applyFill="1" applyBorder="1" applyAlignment="1" applyProtection="1">
      <alignment horizontal="center" vertical="center" wrapText="1"/>
      <protection locked="0"/>
    </xf>
    <xf numFmtId="165" fontId="5" fillId="2" borderId="5" xfId="9" applyNumberFormat="1" applyFont="1" applyFill="1" applyBorder="1" applyAlignment="1" applyProtection="1">
      <alignment horizontal="center" vertical="center" wrapText="1"/>
      <protection locked="0"/>
    </xf>
    <xf numFmtId="165" fontId="5" fillId="2" borderId="7" xfId="9" applyNumberFormat="1" applyFont="1" applyFill="1" applyBorder="1" applyAlignment="1" applyProtection="1">
      <alignment horizontal="center" vertical="center" wrapText="1"/>
      <protection locked="0"/>
    </xf>
    <xf numFmtId="4" fontId="5" fillId="2" borderId="5" xfId="8" applyNumberFormat="1" applyFont="1" applyFill="1" applyBorder="1" applyAlignment="1" applyProtection="1">
      <alignment horizontal="center" vertical="center" wrapText="1"/>
      <protection locked="0"/>
    </xf>
    <xf numFmtId="4" fontId="5" fillId="2" borderId="7" xfId="8" applyNumberFormat="1" applyFont="1" applyFill="1" applyBorder="1" applyAlignment="1" applyProtection="1">
      <alignment horizontal="center" vertical="center" wrapText="1"/>
      <protection locked="0"/>
    </xf>
    <xf numFmtId="4" fontId="5" fillId="0" borderId="5" xfId="9" applyNumberFormat="1" applyFont="1" applyBorder="1" applyAlignment="1">
      <alignment horizontal="right" vertical="center" wrapText="1"/>
    </xf>
    <xf numFmtId="4" fontId="5" fillId="0" borderId="7" xfId="9" applyNumberFormat="1" applyFont="1" applyBorder="1" applyAlignment="1">
      <alignment horizontal="right" vertical="center" wrapText="1"/>
    </xf>
    <xf numFmtId="4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0" applyFont="1" applyBorder="1" applyAlignment="1" applyProtection="1">
      <alignment horizontal="right" vertical="center" wrapText="1"/>
    </xf>
    <xf numFmtId="0" fontId="9" fillId="6" borderId="1" xfId="4" applyFont="1" applyFill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49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4" applyProtection="1">
      <alignment horizontal="left" vertical="center"/>
    </xf>
    <xf numFmtId="1" fontId="7" fillId="0" borderId="5" xfId="0" applyFont="1" applyBorder="1">
      <alignment horizontal="left" vertical="center" wrapText="1"/>
    </xf>
    <xf numFmtId="1" fontId="7" fillId="0" borderId="7" xfId="0" applyFont="1" applyBorder="1">
      <alignment horizontal="left" vertical="center" wrapText="1"/>
    </xf>
    <xf numFmtId="49" fontId="5" fillId="2" borderId="5" xfId="9" applyNumberFormat="1" applyFont="1" applyFill="1" applyBorder="1" applyAlignment="1" applyProtection="1">
      <alignment horizontal="center" vertical="center" wrapText="1"/>
      <protection locked="0"/>
    </xf>
    <xf numFmtId="49" fontId="5" fillId="2" borderId="7" xfId="9" applyNumberFormat="1" applyFont="1" applyFill="1" applyBorder="1" applyAlignment="1" applyProtection="1">
      <alignment horizontal="center" vertical="center" wrapText="1"/>
      <protection locked="0"/>
    </xf>
    <xf numFmtId="165" fontId="5" fillId="2" borderId="11" xfId="3" applyNumberFormat="1" applyFont="1" applyBorder="1" applyProtection="1">
      <alignment horizontal="center" vertical="center"/>
      <protection locked="0"/>
    </xf>
    <xf numFmtId="165" fontId="5" fillId="2" borderId="10" xfId="3" applyNumberFormat="1" applyFont="1" applyBorder="1" applyProtection="1">
      <alignment horizontal="center" vertical="center"/>
      <protection locked="0"/>
    </xf>
    <xf numFmtId="0" fontId="5" fillId="2" borderId="1" xfId="3" applyFont="1" applyAlignment="1" applyProtection="1">
      <alignment horizontal="center" vertical="center" wrapText="1"/>
    </xf>
    <xf numFmtId="1" fontId="5" fillId="2" borderId="12" xfId="3" applyNumberFormat="1" applyFont="1" applyBorder="1" applyAlignment="1" applyProtection="1">
      <alignment horizontal="center" vertical="center" wrapText="1"/>
    </xf>
    <xf numFmtId="1" fontId="5" fillId="2" borderId="9" xfId="3" applyNumberFormat="1" applyFont="1" applyBorder="1" applyAlignment="1" applyProtection="1">
      <alignment horizontal="center" vertical="center" wrapText="1"/>
    </xf>
    <xf numFmtId="3" fontId="5" fillId="2" borderId="11" xfId="3" applyNumberFormat="1" applyFont="1" applyBorder="1" applyProtection="1">
      <alignment horizontal="center" vertical="center"/>
    </xf>
    <xf numFmtId="3" fontId="5" fillId="2" borderId="10" xfId="3" applyNumberFormat="1" applyFont="1" applyBorder="1" applyProtection="1">
      <alignment horizontal="center" vertical="center"/>
    </xf>
    <xf numFmtId="0" fontId="5" fillId="2" borderId="6" xfId="3" applyFont="1" applyBorder="1" applyProtection="1">
      <alignment horizontal="center" vertical="center"/>
    </xf>
    <xf numFmtId="0" fontId="5" fillId="2" borderId="8" xfId="3" applyFont="1" applyBorder="1" applyProtection="1">
      <alignment horizontal="center" vertical="center"/>
    </xf>
    <xf numFmtId="0" fontId="3" fillId="7" borderId="2" xfId="3" applyFont="1" applyFill="1" applyBorder="1" applyAlignment="1" applyProtection="1">
      <alignment horizontal="center" vertical="center"/>
    </xf>
    <xf numFmtId="0" fontId="3" fillId="7" borderId="3" xfId="3" applyFont="1" applyFill="1" applyBorder="1" applyAlignment="1" applyProtection="1">
      <alignment horizontal="center" vertical="center"/>
    </xf>
    <xf numFmtId="0" fontId="3" fillId="7" borderId="4" xfId="3" applyFont="1" applyFill="1" applyBorder="1" applyAlignment="1" applyProtection="1">
      <alignment horizontal="center" vertical="center"/>
    </xf>
    <xf numFmtId="1" fontId="11" fillId="0" borderId="0" xfId="0" applyFont="1" applyBorder="1" applyAlignment="1" applyProtection="1">
      <alignment horizontal="right" vertical="center" wrapText="1"/>
    </xf>
    <xf numFmtId="165" fontId="5" fillId="2" borderId="11" xfId="3" applyNumberFormat="1" applyFont="1" applyFill="1" applyBorder="1" applyProtection="1">
      <alignment horizontal="center" vertical="center"/>
      <protection locked="0"/>
    </xf>
    <xf numFmtId="165" fontId="5" fillId="2" borderId="10" xfId="3" applyNumberFormat="1" applyFont="1" applyFill="1" applyBorder="1" applyProtection="1">
      <alignment horizontal="center" vertical="center"/>
      <protection locked="0"/>
    </xf>
    <xf numFmtId="3" fontId="5" fillId="2" borderId="5" xfId="3" applyNumberFormat="1" applyFont="1" applyFill="1" applyBorder="1" applyProtection="1">
      <alignment horizontal="center" vertical="center"/>
    </xf>
    <xf numFmtId="3" fontId="5" fillId="2" borderId="7" xfId="3" applyNumberFormat="1" applyFont="1" applyFill="1" applyBorder="1" applyProtection="1">
      <alignment horizontal="center" vertical="center"/>
    </xf>
    <xf numFmtId="4" fontId="5" fillId="2" borderId="5" xfId="3" applyNumberFormat="1" applyFont="1" applyFill="1" applyBorder="1" applyProtection="1">
      <alignment horizontal="center" vertical="center"/>
      <protection locked="0"/>
    </xf>
    <xf numFmtId="4" fontId="5" fillId="2" borderId="7" xfId="3" applyNumberFormat="1" applyFont="1" applyFill="1" applyBorder="1" applyProtection="1">
      <alignment horizontal="center" vertical="center"/>
      <protection locked="0"/>
    </xf>
    <xf numFmtId="0" fontId="5" fillId="2" borderId="5" xfId="3" applyFont="1" applyFill="1" applyBorder="1">
      <alignment horizontal="center" vertical="center"/>
    </xf>
    <xf numFmtId="0" fontId="5" fillId="2" borderId="7" xfId="3" applyFont="1" applyFill="1" applyBorder="1">
      <alignment horizontal="center" vertical="center"/>
    </xf>
    <xf numFmtId="0" fontId="5" fillId="2" borderId="6" xfId="3" applyFont="1" applyFill="1" applyBorder="1" applyAlignment="1" applyProtection="1">
      <alignment horizontal="left" vertical="center" wrapText="1"/>
    </xf>
    <xf numFmtId="0" fontId="5" fillId="2" borderId="8" xfId="3" applyFont="1" applyFill="1" applyBorder="1" applyAlignment="1" applyProtection="1">
      <alignment horizontal="left" vertical="center" wrapText="1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3" applyFont="1" applyFill="1" applyAlignment="1" applyProtection="1">
      <alignment horizontal="center" vertical="center" wrapText="1"/>
    </xf>
    <xf numFmtId="3" fontId="5" fillId="2" borderId="11" xfId="3" applyNumberFormat="1" applyFont="1" applyFill="1" applyBorder="1" applyProtection="1">
      <alignment horizontal="center" vertical="center"/>
    </xf>
    <xf numFmtId="3" fontId="5" fillId="2" borderId="10" xfId="3" applyNumberFormat="1" applyFont="1" applyFill="1" applyBorder="1" applyProtection="1">
      <alignment horizontal="center" vertical="center"/>
    </xf>
    <xf numFmtId="0" fontId="5" fillId="2" borderId="6" xfId="3" applyFont="1" applyFill="1" applyBorder="1" applyProtection="1">
      <alignment horizontal="center" vertical="center"/>
    </xf>
    <xf numFmtId="0" fontId="5" fillId="2" borderId="8" xfId="3" applyFont="1" applyFill="1" applyBorder="1" applyProtection="1">
      <alignment horizontal="center" vertical="center"/>
    </xf>
    <xf numFmtId="0" fontId="10" fillId="6" borderId="1" xfId="4" applyFont="1" applyFill="1" applyBorder="1" applyAlignment="1" applyProtection="1">
      <alignment horizontal="left" vertical="center" wrapText="1"/>
    </xf>
    <xf numFmtId="0" fontId="5" fillId="2" borderId="5" xfId="3" applyFont="1" applyBorder="1">
      <alignment horizontal="center" vertical="center"/>
    </xf>
    <xf numFmtId="0" fontId="5" fillId="2" borderId="7" xfId="3" applyFont="1" applyBorder="1">
      <alignment horizontal="center" vertical="center"/>
    </xf>
    <xf numFmtId="1" fontId="5" fillId="2" borderId="6" xfId="3" applyNumberFormat="1" applyFont="1" applyBorder="1" applyAlignment="1" applyProtection="1">
      <alignment horizontal="left" vertical="center" wrapText="1"/>
    </xf>
    <xf numFmtId="1" fontId="5" fillId="2" borderId="8" xfId="3" applyNumberFormat="1" applyFont="1" applyBorder="1" applyAlignment="1" applyProtection="1">
      <alignment horizontal="left" vertical="center" wrapText="1"/>
    </xf>
    <xf numFmtId="165" fontId="5" fillId="2" borderId="5" xfId="3" applyNumberFormat="1" applyFont="1" applyBorder="1" applyProtection="1">
      <alignment horizontal="center" vertical="center"/>
      <protection locked="0"/>
    </xf>
    <xf numFmtId="165" fontId="5" fillId="2" borderId="7" xfId="3" applyNumberFormat="1" applyFont="1" applyBorder="1" applyProtection="1">
      <alignment horizontal="center" vertical="center"/>
      <protection locked="0"/>
    </xf>
    <xf numFmtId="1" fontId="5" fillId="0" borderId="1" xfId="6" applyFont="1" applyProtection="1">
      <alignment horizontal="left" vertical="center" wrapText="1"/>
    </xf>
    <xf numFmtId="49" fontId="5" fillId="2" borderId="5" xfId="0" applyNumberFormat="1" applyFont="1" applyFill="1" applyBorder="1" applyAlignment="1" applyProtection="1">
      <alignment horizontal="center" vertical="center"/>
      <protection locked="0"/>
    </xf>
    <xf numFmtId="49" fontId="5" fillId="2" borderId="7" xfId="0" applyNumberFormat="1" applyFont="1" applyFill="1" applyBorder="1" applyAlignment="1" applyProtection="1">
      <alignment horizontal="center" vertical="center"/>
      <protection locked="0"/>
    </xf>
    <xf numFmtId="0" fontId="5" fillId="0" borderId="5" xfId="4" applyBorder="1" applyAlignment="1" applyProtection="1">
      <alignment horizontal="left" vertical="center"/>
    </xf>
    <xf numFmtId="0" fontId="5" fillId="0" borderId="7" xfId="4" applyBorder="1" applyAlignment="1" applyProtection="1">
      <alignment horizontal="left" vertical="center"/>
    </xf>
    <xf numFmtId="0" fontId="5" fillId="2" borderId="5" xfId="3" applyFont="1" applyBorder="1" applyAlignment="1" applyProtection="1">
      <alignment horizontal="left" vertical="center" wrapText="1"/>
    </xf>
    <xf numFmtId="0" fontId="5" fillId="2" borderId="7" xfId="3" applyFont="1" applyBorder="1" applyAlignment="1" applyProtection="1">
      <alignment horizontal="left" vertical="center" wrapText="1"/>
    </xf>
    <xf numFmtId="49" fontId="5" fillId="0" borderId="5" xfId="0" applyNumberFormat="1" applyFont="1" applyBorder="1" applyAlignment="1" applyProtection="1">
      <alignment horizontal="center" vertical="center"/>
      <protection locked="0"/>
    </xf>
    <xf numFmtId="49" fontId="5" fillId="0" borderId="7" xfId="0" applyNumberFormat="1" applyFont="1" applyBorder="1" applyAlignment="1" applyProtection="1">
      <alignment horizontal="center" vertical="center"/>
      <protection locked="0"/>
    </xf>
    <xf numFmtId="0" fontId="5" fillId="2" borderId="5" xfId="3" applyFont="1" applyBorder="1" applyProtection="1">
      <alignment horizontal="center" vertical="center"/>
    </xf>
    <xf numFmtId="0" fontId="5" fillId="2" borderId="7" xfId="3" applyFont="1" applyBorder="1" applyProtection="1">
      <alignment horizontal="center" vertical="center"/>
    </xf>
    <xf numFmtId="0" fontId="5" fillId="2" borderId="2" xfId="3" applyFont="1" applyBorder="1" applyProtection="1">
      <alignment horizontal="center" vertical="center"/>
    </xf>
    <xf numFmtId="0" fontId="10" fillId="6" borderId="5" xfId="4" applyFont="1" applyFill="1" applyBorder="1" applyAlignment="1" applyProtection="1">
      <alignment horizontal="left" vertical="center" wrapText="1"/>
    </xf>
    <xf numFmtId="1" fontId="5" fillId="0" borderId="13" xfId="6" applyFont="1" applyBorder="1" applyAlignment="1" applyProtection="1">
      <alignment horizontal="left" vertical="center" wrapText="1"/>
    </xf>
    <xf numFmtId="0" fontId="9" fillId="6" borderId="7" xfId="4" applyFont="1" applyFill="1" applyBorder="1" applyAlignment="1" applyProtection="1">
      <alignment horizontal="left" vertical="center" wrapText="1"/>
    </xf>
    <xf numFmtId="0" fontId="5" fillId="2" borderId="5" xfId="3" applyFont="1" applyBorder="1" applyAlignment="1">
      <alignment horizontal="center" vertical="center" wrapText="1"/>
    </xf>
    <xf numFmtId="0" fontId="5" fillId="2" borderId="7" xfId="3" applyFont="1" applyBorder="1" applyAlignment="1">
      <alignment horizontal="center" vertical="center" wrapText="1"/>
    </xf>
    <xf numFmtId="3" fontId="5" fillId="2" borderId="5" xfId="3" applyNumberFormat="1" applyFont="1" applyBorder="1" applyAlignment="1" applyProtection="1">
      <alignment horizontal="center" vertical="center" wrapText="1"/>
    </xf>
    <xf numFmtId="3" fontId="5" fillId="2" borderId="7" xfId="3" applyNumberFormat="1" applyFont="1" applyBorder="1" applyAlignment="1" applyProtection="1">
      <alignment horizontal="center" vertical="center" wrapText="1"/>
    </xf>
    <xf numFmtId="0" fontId="5" fillId="2" borderId="5" xfId="3" applyFont="1" applyBorder="1" applyAlignment="1" applyProtection="1">
      <alignment horizontal="center" vertical="center" wrapText="1"/>
    </xf>
    <xf numFmtId="0" fontId="5" fillId="2" borderId="7" xfId="3" applyFont="1" applyBorder="1" applyAlignment="1" applyProtection="1">
      <alignment horizontal="center" vertical="center" wrapText="1"/>
    </xf>
    <xf numFmtId="4" fontId="5" fillId="2" borderId="5" xfId="3" applyNumberFormat="1" applyFont="1" applyBorder="1" applyAlignment="1" applyProtection="1">
      <alignment horizontal="right" vertical="center" wrapText="1"/>
    </xf>
    <xf numFmtId="4" fontId="5" fillId="2" borderId="7" xfId="3" applyNumberFormat="1" applyFont="1" applyBorder="1" applyAlignment="1" applyProtection="1">
      <alignment horizontal="right" vertical="center" wrapText="1"/>
    </xf>
    <xf numFmtId="4" fontId="5" fillId="2" borderId="5" xfId="3" applyNumberFormat="1" applyFont="1" applyBorder="1" applyAlignment="1" applyProtection="1">
      <alignment horizontal="center" vertical="center" wrapText="1"/>
      <protection locked="0"/>
    </xf>
    <xf numFmtId="4" fontId="5" fillId="2" borderId="7" xfId="3" applyNumberFormat="1" applyFont="1" applyBorder="1" applyAlignment="1" applyProtection="1">
      <alignment horizontal="center" vertical="center" wrapText="1"/>
      <protection locked="0"/>
    </xf>
    <xf numFmtId="0" fontId="5" fillId="2" borderId="5" xfId="3" applyFont="1" applyFill="1" applyBorder="1" applyAlignment="1">
      <alignment horizontal="center" vertical="center"/>
    </xf>
    <xf numFmtId="0" fontId="5" fillId="2" borderId="7" xfId="3" applyFont="1" applyFill="1" applyBorder="1" applyAlignment="1">
      <alignment horizontal="center" vertical="center"/>
    </xf>
    <xf numFmtId="0" fontId="5" fillId="2" borderId="5" xfId="4" applyFill="1" applyBorder="1" applyAlignment="1" applyProtection="1">
      <alignment horizontal="left" vertical="center"/>
    </xf>
    <xf numFmtId="0" fontId="5" fillId="2" borderId="7" xfId="4" applyFill="1" applyBorder="1" applyAlignment="1" applyProtection="1">
      <alignment horizontal="left" vertical="center"/>
    </xf>
    <xf numFmtId="1" fontId="5" fillId="2" borderId="1" xfId="0" applyFont="1" applyFill="1" applyAlignment="1">
      <alignment horizontal="center" vertical="center"/>
    </xf>
    <xf numFmtId="0" fontId="5" fillId="2" borderId="5" xfId="3" applyFont="1" applyFill="1" applyBorder="1" applyAlignment="1" applyProtection="1">
      <alignment horizontal="center" vertical="center"/>
    </xf>
    <xf numFmtId="0" fontId="5" fillId="2" borderId="7" xfId="3" applyFont="1" applyFill="1" applyBorder="1" applyAlignment="1" applyProtection="1">
      <alignment horizontal="center" vertical="center"/>
    </xf>
    <xf numFmtId="1" fontId="5" fillId="0" borderId="5" xfId="6" applyFont="1" applyBorder="1" applyProtection="1">
      <alignment horizontal="left" vertical="center" wrapText="1"/>
    </xf>
    <xf numFmtId="1" fontId="5" fillId="0" borderId="7" xfId="6" applyFont="1" applyBorder="1" applyProtection="1">
      <alignment horizontal="left" vertical="center" wrapText="1"/>
    </xf>
    <xf numFmtId="1" fontId="5" fillId="2" borderId="5" xfId="0" applyFont="1" applyFill="1" applyBorder="1" applyAlignment="1">
      <alignment horizontal="center" vertical="center"/>
    </xf>
    <xf numFmtId="1" fontId="5" fillId="2" borderId="7" xfId="0" applyFont="1" applyFill="1" applyBorder="1" applyAlignment="1">
      <alignment horizontal="center" vertical="center"/>
    </xf>
    <xf numFmtId="1" fontId="7" fillId="2" borderId="1" xfId="0" applyFont="1" applyFill="1" applyAlignment="1">
      <alignment horizontal="left" vertical="center"/>
    </xf>
    <xf numFmtId="3" fontId="5" fillId="2" borderId="1" xfId="9" applyNumberFormat="1" applyFont="1" applyFill="1" applyBorder="1" applyAlignment="1">
      <alignment horizontal="center" vertical="center" wrapText="1"/>
    </xf>
    <xf numFmtId="3" fontId="5" fillId="2" borderId="11" xfId="3" applyNumberFormat="1" applyFont="1" applyBorder="1" applyAlignment="1" applyProtection="1">
      <alignment horizontal="center" vertical="center" wrapText="1"/>
    </xf>
    <xf numFmtId="3" fontId="5" fillId="2" borderId="10" xfId="3" applyNumberFormat="1" applyFont="1" applyBorder="1" applyAlignment="1" applyProtection="1">
      <alignment horizontal="center" vertical="center" wrapText="1"/>
    </xf>
    <xf numFmtId="4" fontId="5" fillId="2" borderId="1" xfId="8" applyNumberFormat="1" applyFont="1" applyFill="1" applyBorder="1" applyAlignment="1" applyProtection="1">
      <alignment horizontal="center" vertical="center" wrapText="1"/>
      <protection locked="0"/>
    </xf>
    <xf numFmtId="4" fontId="5" fillId="2" borderId="1" xfId="9" applyNumberFormat="1" applyFont="1" applyFill="1" applyBorder="1" applyAlignment="1">
      <alignment horizontal="right" vertical="center" wrapText="1"/>
    </xf>
    <xf numFmtId="165" fontId="5" fillId="2" borderId="5" xfId="3" applyNumberFormat="1" applyFont="1" applyBorder="1" applyAlignment="1" applyProtection="1">
      <alignment horizontal="center" vertical="center" wrapText="1"/>
      <protection locked="0"/>
    </xf>
    <xf numFmtId="165" fontId="5" fillId="2" borderId="7" xfId="3" applyNumberFormat="1" applyFont="1" applyBorder="1" applyAlignment="1" applyProtection="1">
      <alignment horizontal="center" vertical="center" wrapText="1"/>
      <protection locked="0"/>
    </xf>
    <xf numFmtId="0" fontId="5" fillId="2" borderId="6" xfId="3" applyFont="1" applyBorder="1" applyAlignment="1" applyProtection="1">
      <alignment horizontal="center" vertical="center" wrapText="1"/>
    </xf>
    <xf numFmtId="0" fontId="5" fillId="2" borderId="8" xfId="3" applyFont="1" applyBorder="1" applyAlignment="1" applyProtection="1">
      <alignment horizontal="center" vertical="center" wrapText="1"/>
    </xf>
    <xf numFmtId="49" fontId="5" fillId="2" borderId="1" xfId="3" applyNumberFormat="1" applyFont="1" applyAlignment="1" applyProtection="1">
      <alignment horizontal="center" vertical="center" wrapText="1"/>
      <protection locked="0"/>
    </xf>
    <xf numFmtId="165" fontId="5" fillId="2" borderId="11" xfId="3" applyNumberFormat="1" applyFont="1" applyBorder="1" applyAlignment="1" applyProtection="1">
      <alignment horizontal="center" vertical="center" wrapText="1"/>
      <protection locked="0"/>
    </xf>
    <xf numFmtId="165" fontId="5" fillId="2" borderId="10" xfId="3" applyNumberFormat="1" applyFont="1" applyBorder="1" applyAlignment="1" applyProtection="1">
      <alignment horizontal="center" vertical="center" wrapText="1"/>
      <protection locked="0"/>
    </xf>
  </cellXfs>
  <cellStyles count="10">
    <cellStyle name="Covid" xfId="5" xr:uid="{18878112-1465-4392-9F23-C98E8C1881B9}"/>
    <cellStyle name="Currency" xfId="1" builtinId="4"/>
    <cellStyle name="Hyperlink" xfId="2" builtinId="8" customBuiltin="1"/>
    <cellStyle name="Hyperlink 2" xfId="7" xr:uid="{9150FAD7-85AD-4D1D-9510-2657D43CD379}"/>
    <cellStyle name="NOI" xfId="6" xr:uid="{3C15EAA6-DF26-4C07-98B9-035BA42E9E18}"/>
    <cellStyle name="Normal" xfId="0" builtinId="0" customBuiltin="1"/>
    <cellStyle name="Normal 2" xfId="3" xr:uid="{D9A03CE7-BBA7-4D16-8D72-D4AAB7561571}"/>
    <cellStyle name="Normal 2 2" xfId="9" xr:uid="{EA00541D-9CE5-4CC8-A8EC-463740BD9C4F}"/>
    <cellStyle name="Normal 3" xfId="8" xr:uid="{B7CA91D8-1BB8-48C5-A21C-E17515DDA9C0}"/>
    <cellStyle name="Regular" xfId="4" xr:uid="{C8473577-49E1-4494-AFF1-9120787DA7F9}"/>
  </cellStyles>
  <dxfs count="351">
    <dxf>
      <font>
        <color rgb="FF9C0006"/>
      </font>
      <fill>
        <patternFill>
          <bgColor rgb="FFFFC7CE"/>
        </patternFill>
      </fill>
    </dxf>
    <dxf>
      <font>
        <b/>
        <i val="0"/>
        <strike/>
        <color rgb="FF008E40"/>
      </font>
      <fill>
        <patternFill>
          <bgColor rgb="FFCCFFC5"/>
        </patternFill>
      </fill>
    </dxf>
    <dxf>
      <font>
        <b/>
        <i val="0"/>
        <strike val="0"/>
        <color rgb="FF008E40"/>
      </font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ont>
        <b/>
        <i val="0"/>
        <strike/>
        <color rgb="FF008E40"/>
      </font>
      <fill>
        <patternFill>
          <bgColor rgb="FFCCFFC5"/>
        </patternFill>
      </fill>
    </dxf>
    <dxf>
      <font>
        <b/>
        <i val="0"/>
        <strike val="0"/>
        <color rgb="FF008E40"/>
      </font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ont>
        <b/>
        <i val="0"/>
        <strike/>
        <color rgb="FF008E40"/>
      </font>
      <fill>
        <patternFill>
          <bgColor rgb="FFCCFFC5"/>
        </patternFill>
      </fill>
    </dxf>
    <dxf>
      <font>
        <b/>
        <i val="0"/>
        <strike val="0"/>
        <color rgb="FF008E40"/>
      </font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ont>
        <b/>
        <i val="0"/>
        <strike/>
        <color rgb="FF008E40"/>
      </font>
      <fill>
        <patternFill>
          <bgColor rgb="FFCCFFC5"/>
        </patternFill>
      </fill>
    </dxf>
    <dxf>
      <font>
        <b/>
        <i val="0"/>
        <strike val="0"/>
        <color rgb="FF008E40"/>
      </font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ont>
        <b/>
        <i val="0"/>
        <strike/>
        <color rgb="FF008E40"/>
      </font>
      <fill>
        <patternFill>
          <bgColor rgb="FFCCFFC5"/>
        </patternFill>
      </fill>
    </dxf>
    <dxf>
      <font>
        <b/>
        <i val="0"/>
        <strike val="0"/>
        <color rgb="FF008E40"/>
      </font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ont>
        <b/>
        <i val="0"/>
        <strike/>
        <color rgb="FF008E40"/>
      </font>
      <fill>
        <patternFill>
          <bgColor rgb="FFCCFFC5"/>
        </patternFill>
      </fill>
    </dxf>
    <dxf>
      <font>
        <b/>
        <i val="0"/>
        <strike val="0"/>
        <color rgb="FF008E40"/>
      </font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ont>
        <b/>
        <i val="0"/>
        <strike/>
        <color rgb="FF008E40"/>
      </font>
      <fill>
        <patternFill>
          <bgColor rgb="FFCCFFC5"/>
        </patternFill>
      </fill>
    </dxf>
    <dxf>
      <font>
        <b/>
        <i val="0"/>
        <strike val="0"/>
        <color rgb="FF008E40"/>
      </font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ont>
        <b/>
        <i val="0"/>
        <strike/>
        <color rgb="FF008E40"/>
      </font>
      <fill>
        <patternFill>
          <bgColor rgb="FFCCFFC5"/>
        </patternFill>
      </fill>
    </dxf>
    <dxf>
      <font>
        <b/>
        <i val="0"/>
        <strike val="0"/>
        <color rgb="FF008E40"/>
      </font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ont>
        <b/>
        <i val="0"/>
        <strike/>
        <color rgb="FF008E40"/>
      </font>
      <fill>
        <patternFill>
          <bgColor rgb="FFCCFFC5"/>
        </patternFill>
      </fill>
    </dxf>
    <dxf>
      <font>
        <b/>
        <i val="0"/>
        <strike val="0"/>
        <color rgb="FF008E40"/>
      </font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ont>
        <b/>
        <i val="0"/>
        <strike/>
        <color rgb="FF008E40"/>
      </font>
      <fill>
        <patternFill>
          <bgColor rgb="FFCCFFC5"/>
        </patternFill>
      </fill>
    </dxf>
    <dxf>
      <font>
        <b/>
        <i val="0"/>
        <strike val="0"/>
        <color rgb="FF008E40"/>
      </font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ont>
        <b/>
        <i val="0"/>
        <strike/>
        <color rgb="FF008E40"/>
      </font>
      <fill>
        <patternFill>
          <bgColor rgb="FFCCFFC5"/>
        </patternFill>
      </fill>
    </dxf>
    <dxf>
      <font>
        <b/>
        <i val="0"/>
        <strike val="0"/>
        <color rgb="FF008E40"/>
      </font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ont>
        <b/>
        <i val="0"/>
        <strike/>
        <color rgb="FF008E40"/>
      </font>
      <fill>
        <patternFill>
          <bgColor rgb="FFCCFFC5"/>
        </patternFill>
      </fill>
    </dxf>
    <dxf>
      <font>
        <b/>
        <i val="0"/>
        <strike val="0"/>
        <color rgb="FF008E40"/>
      </font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ont>
        <b/>
        <i val="0"/>
        <strike/>
        <color rgb="FF008E40"/>
      </font>
      <fill>
        <patternFill>
          <bgColor rgb="FFCCFFC5"/>
        </patternFill>
      </fill>
    </dxf>
    <dxf>
      <font>
        <b/>
        <i val="0"/>
        <strike val="0"/>
        <color rgb="FF008E40"/>
      </font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ont>
        <b/>
        <i val="0"/>
        <strike/>
        <color rgb="FF008E40"/>
      </font>
      <fill>
        <patternFill>
          <bgColor rgb="FFCCFFC5"/>
        </patternFill>
      </fill>
    </dxf>
    <dxf>
      <font>
        <b/>
        <i val="0"/>
        <strike val="0"/>
        <color rgb="FF008E40"/>
      </font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ont>
        <b/>
        <i val="0"/>
        <strike/>
        <color rgb="FF008E40"/>
      </font>
      <fill>
        <patternFill>
          <bgColor rgb="FFCCFFC5"/>
        </patternFill>
      </fill>
    </dxf>
    <dxf>
      <font>
        <b/>
        <i val="0"/>
        <strike val="0"/>
        <color rgb="FF008E40"/>
      </font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ont>
        <b/>
        <i val="0"/>
        <strike/>
        <color rgb="FF008E40"/>
      </font>
      <fill>
        <patternFill>
          <bgColor rgb="FFCCFFC5"/>
        </patternFill>
      </fill>
    </dxf>
    <dxf>
      <font>
        <b/>
        <i val="0"/>
        <strike val="0"/>
        <color rgb="FF008E40"/>
      </font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ont>
        <b/>
        <i val="0"/>
        <strike/>
        <color rgb="FF008E40"/>
      </font>
      <fill>
        <patternFill>
          <bgColor rgb="FFCCFFC5"/>
        </patternFill>
      </fill>
    </dxf>
    <dxf>
      <font>
        <b/>
        <i val="0"/>
        <strike val="0"/>
        <color rgb="FF008E40"/>
      </font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ont>
        <b/>
        <i val="0"/>
        <strike/>
        <color rgb="FF008E40"/>
      </font>
      <fill>
        <patternFill>
          <bgColor rgb="FFCCFFC5"/>
        </patternFill>
      </fill>
    </dxf>
    <dxf>
      <font>
        <b/>
        <i val="0"/>
        <strike val="0"/>
        <color rgb="FF008E40"/>
      </font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ont>
        <b/>
        <i val="0"/>
        <strike/>
        <color rgb="FF008E40"/>
      </font>
      <fill>
        <patternFill>
          <bgColor rgb="FFCCFFC5"/>
        </patternFill>
      </fill>
    </dxf>
    <dxf>
      <font>
        <b/>
        <i val="0"/>
        <strike val="0"/>
        <color rgb="FF008E40"/>
      </font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ont>
        <b/>
        <i val="0"/>
        <strike/>
        <color rgb="FF008E40"/>
      </font>
      <fill>
        <patternFill>
          <bgColor rgb="FFCCFFC5"/>
        </patternFill>
      </fill>
    </dxf>
    <dxf>
      <font>
        <b/>
        <i val="0"/>
        <strike val="0"/>
        <color rgb="FF008E40"/>
      </font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ont>
        <b/>
        <i val="0"/>
        <strike/>
        <color rgb="FF008E40"/>
      </font>
      <fill>
        <patternFill>
          <bgColor rgb="FFCCFFC5"/>
        </patternFill>
      </fill>
    </dxf>
    <dxf>
      <font>
        <b/>
        <i val="0"/>
        <strike val="0"/>
        <color rgb="FF008E40"/>
      </font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ont>
        <b/>
        <i val="0"/>
        <strike/>
        <color rgb="FF008E40"/>
      </font>
      <fill>
        <patternFill>
          <bgColor rgb="FFCCFFC5"/>
        </patternFill>
      </fill>
    </dxf>
    <dxf>
      <font>
        <b/>
        <i val="0"/>
        <strike val="0"/>
        <color rgb="FF008E40"/>
      </font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ont>
        <b/>
        <i val="0"/>
        <strike/>
        <color rgb="FF008E40"/>
      </font>
      <fill>
        <patternFill>
          <bgColor rgb="FFCCFFC5"/>
        </patternFill>
      </fill>
    </dxf>
    <dxf>
      <font>
        <b/>
        <i val="0"/>
        <strike val="0"/>
        <color rgb="FF008E40"/>
      </font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ont>
        <b/>
        <i val="0"/>
        <strike/>
        <color rgb="FF008E40"/>
      </font>
      <fill>
        <patternFill>
          <bgColor rgb="FFCCFFC5"/>
        </patternFill>
      </fill>
    </dxf>
    <dxf>
      <font>
        <b/>
        <i val="0"/>
        <strike val="0"/>
        <color rgb="FF008E40"/>
      </font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ont>
        <b/>
        <i val="0"/>
        <strike/>
        <color rgb="FF008E40"/>
      </font>
      <fill>
        <patternFill>
          <bgColor rgb="FFCCFFC5"/>
        </patternFill>
      </fill>
    </dxf>
    <dxf>
      <font>
        <b/>
        <i val="0"/>
        <strike val="0"/>
        <color rgb="FF008E40"/>
      </font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ont>
        <b/>
        <i val="0"/>
        <strike/>
        <color rgb="FF008E40"/>
      </font>
      <fill>
        <patternFill>
          <bgColor rgb="FFCCFFC5"/>
        </patternFill>
      </fill>
    </dxf>
    <dxf>
      <font>
        <b/>
        <i val="0"/>
        <strike val="0"/>
        <color rgb="FF008E40"/>
      </font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ont>
        <b/>
        <i val="0"/>
        <strike/>
        <color rgb="FF008E40"/>
      </font>
      <fill>
        <patternFill>
          <bgColor rgb="FFCCFFC5"/>
        </patternFill>
      </fill>
    </dxf>
    <dxf>
      <font>
        <b/>
        <i val="0"/>
        <strike val="0"/>
        <color rgb="FF008E40"/>
      </font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ont>
        <b/>
        <i val="0"/>
        <strike/>
        <color rgb="FF008E40"/>
      </font>
      <fill>
        <patternFill>
          <bgColor rgb="FFCCFFC5"/>
        </patternFill>
      </fill>
    </dxf>
    <dxf>
      <font>
        <b/>
        <i val="0"/>
        <strike val="0"/>
        <color rgb="FF008E40"/>
      </font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ont>
        <b/>
        <i val="0"/>
        <strike/>
        <color rgb="FF008E40"/>
      </font>
      <fill>
        <patternFill>
          <bgColor rgb="FFCCFFC5"/>
        </patternFill>
      </fill>
    </dxf>
    <dxf>
      <font>
        <b/>
        <i val="0"/>
        <strike val="0"/>
        <color rgb="FF008E40"/>
      </font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ont>
        <b/>
        <i val="0"/>
        <strike/>
        <color rgb="FF008E40"/>
      </font>
      <fill>
        <patternFill>
          <bgColor rgb="FFCCFFC5"/>
        </patternFill>
      </fill>
    </dxf>
    <dxf>
      <font>
        <b/>
        <i val="0"/>
        <strike val="0"/>
        <color rgb="FF008E40"/>
      </font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ont>
        <b/>
        <i val="0"/>
        <strike/>
        <color rgb="FF008E40"/>
      </font>
      <fill>
        <patternFill>
          <bgColor rgb="FFCCFFC5"/>
        </patternFill>
      </fill>
    </dxf>
    <dxf>
      <font>
        <b/>
        <i val="0"/>
        <strike val="0"/>
        <color rgb="FF008E40"/>
      </font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ont>
        <b/>
        <i val="0"/>
        <strike/>
        <color rgb="FF008E40"/>
      </font>
      <fill>
        <patternFill>
          <bgColor rgb="FFCCFFC5"/>
        </patternFill>
      </fill>
    </dxf>
    <dxf>
      <font>
        <b/>
        <i val="0"/>
        <strike val="0"/>
        <color rgb="FF008E40"/>
      </font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ont>
        <b/>
        <i val="0"/>
        <strike/>
        <color rgb="FF008E40"/>
      </font>
      <fill>
        <patternFill>
          <bgColor rgb="FFCCFFC5"/>
        </patternFill>
      </fill>
    </dxf>
    <dxf>
      <font>
        <b/>
        <i val="0"/>
        <strike val="0"/>
        <color rgb="FF008E40"/>
      </font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ont>
        <b/>
        <i val="0"/>
        <strike/>
        <color rgb="FF008E40"/>
      </font>
      <fill>
        <patternFill>
          <bgColor rgb="FFCCFFC5"/>
        </patternFill>
      </fill>
    </dxf>
    <dxf>
      <font>
        <b/>
        <i val="0"/>
        <strike val="0"/>
        <color rgb="FF008E40"/>
      </font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ont>
        <b/>
        <i val="0"/>
        <strike/>
        <color rgb="FF008E40"/>
      </font>
      <fill>
        <patternFill>
          <bgColor rgb="FFCCFFC5"/>
        </patternFill>
      </fill>
    </dxf>
    <dxf>
      <font>
        <b/>
        <i val="0"/>
        <strike val="0"/>
        <color rgb="FF008E40"/>
      </font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ont>
        <b/>
        <i val="0"/>
        <strike/>
        <color rgb="FF008E40"/>
      </font>
      <fill>
        <patternFill>
          <bgColor rgb="FFCCFFC5"/>
        </patternFill>
      </fill>
    </dxf>
    <dxf>
      <font>
        <b/>
        <i val="0"/>
        <strike val="0"/>
        <color rgb="FF008E40"/>
      </font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ont>
        <b/>
        <i val="0"/>
        <strike/>
        <color rgb="FF008E40"/>
      </font>
      <fill>
        <patternFill>
          <bgColor rgb="FFCCFFC5"/>
        </patternFill>
      </fill>
    </dxf>
    <dxf>
      <font>
        <b/>
        <i val="0"/>
        <strike val="0"/>
        <color rgb="FF008E40"/>
      </font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ont>
        <b/>
        <i val="0"/>
        <strike/>
        <color rgb="FF008E40"/>
      </font>
      <fill>
        <patternFill>
          <bgColor rgb="FFCCFFC5"/>
        </patternFill>
      </fill>
    </dxf>
    <dxf>
      <font>
        <b/>
        <i val="0"/>
        <strike val="0"/>
        <color rgb="FF008E40"/>
      </font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ont>
        <b/>
        <i val="0"/>
        <strike/>
        <color rgb="FF008E40"/>
      </font>
      <fill>
        <patternFill>
          <bgColor rgb="FFCCFFC5"/>
        </patternFill>
      </fill>
    </dxf>
    <dxf>
      <font>
        <b/>
        <i val="0"/>
        <strike val="0"/>
        <color rgb="FF008E40"/>
      </font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ont>
        <b/>
        <i val="0"/>
        <strike/>
        <color rgb="FF008E40"/>
      </font>
      <fill>
        <patternFill>
          <bgColor rgb="FFCCFFC5"/>
        </patternFill>
      </fill>
    </dxf>
    <dxf>
      <font>
        <b/>
        <i val="0"/>
        <strike val="0"/>
        <color rgb="FF008E40"/>
      </font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ont>
        <b/>
        <i val="0"/>
        <strike/>
        <color rgb="FF008E40"/>
      </font>
      <fill>
        <patternFill>
          <bgColor rgb="FFCCFFC5"/>
        </patternFill>
      </fill>
    </dxf>
    <dxf>
      <font>
        <b/>
        <i val="0"/>
        <strike val="0"/>
        <color rgb="FF008E40"/>
      </font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ont>
        <b/>
        <i val="0"/>
        <strike/>
        <color rgb="FF008E40"/>
      </font>
      <fill>
        <patternFill>
          <bgColor rgb="FFCCFFC5"/>
        </patternFill>
      </fill>
    </dxf>
    <dxf>
      <font>
        <b/>
        <i val="0"/>
        <strike val="0"/>
        <color rgb="FF008E40"/>
      </font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ont>
        <b/>
        <i val="0"/>
        <strike/>
        <color rgb="FF008E40"/>
      </font>
      <fill>
        <patternFill>
          <bgColor rgb="FFCCFFC5"/>
        </patternFill>
      </fill>
    </dxf>
    <dxf>
      <font>
        <b/>
        <i val="0"/>
        <strike val="0"/>
        <color rgb="FF008E40"/>
      </font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ont>
        <b/>
        <i val="0"/>
        <strike/>
        <color rgb="FF008E40"/>
      </font>
      <fill>
        <patternFill>
          <bgColor rgb="FFCCFFC5"/>
        </patternFill>
      </fill>
    </dxf>
    <dxf>
      <font>
        <b/>
        <i val="0"/>
        <strike val="0"/>
        <color rgb="FF008E40"/>
      </font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ont>
        <b/>
        <i val="0"/>
        <strike/>
        <color rgb="FF008E40"/>
      </font>
      <fill>
        <patternFill>
          <bgColor rgb="FFCCFFC5"/>
        </patternFill>
      </fill>
    </dxf>
    <dxf>
      <font>
        <b/>
        <i val="0"/>
        <strike val="0"/>
        <color rgb="FF008E40"/>
      </font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ont>
        <b/>
        <i val="0"/>
        <strike/>
        <color rgb="FF008E40"/>
      </font>
      <fill>
        <patternFill>
          <bgColor rgb="FFCCFFC5"/>
        </patternFill>
      </fill>
    </dxf>
    <dxf>
      <font>
        <b/>
        <i val="0"/>
        <strike val="0"/>
        <color rgb="FF008E40"/>
      </font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ont>
        <b/>
        <i val="0"/>
        <strike/>
        <color rgb="FF008E40"/>
      </font>
      <fill>
        <patternFill>
          <bgColor rgb="FFCCFFC5"/>
        </patternFill>
      </fill>
    </dxf>
    <dxf>
      <font>
        <b/>
        <i val="0"/>
        <strike val="0"/>
        <color rgb="FF008E40"/>
      </font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ont>
        <b/>
        <i val="0"/>
        <strike/>
        <color rgb="FF008E40"/>
      </font>
      <fill>
        <patternFill>
          <bgColor rgb="FFCCFFC5"/>
        </patternFill>
      </fill>
    </dxf>
    <dxf>
      <font>
        <b/>
        <i val="0"/>
        <strike val="0"/>
        <color rgb="FF008E40"/>
      </font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ont>
        <b/>
        <i val="0"/>
        <strike/>
        <color rgb="FF008E40"/>
      </font>
      <fill>
        <patternFill>
          <bgColor rgb="FFCCFFC5"/>
        </patternFill>
      </fill>
    </dxf>
    <dxf>
      <font>
        <b/>
        <i val="0"/>
        <strike val="0"/>
        <color rgb="FF008E40"/>
      </font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ont>
        <b/>
        <i val="0"/>
        <strike/>
        <color rgb="FF008E40"/>
      </font>
      <fill>
        <patternFill>
          <bgColor rgb="FFCCFFC5"/>
        </patternFill>
      </fill>
    </dxf>
    <dxf>
      <font>
        <b/>
        <i val="0"/>
        <strike val="0"/>
        <color rgb="FF008E40"/>
      </font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ont>
        <b/>
        <i val="0"/>
        <strike/>
        <color rgb="FF008E40"/>
      </font>
      <fill>
        <patternFill>
          <bgColor rgb="FFCCFFC5"/>
        </patternFill>
      </fill>
    </dxf>
    <dxf>
      <font>
        <b/>
        <i val="0"/>
        <strike val="0"/>
        <color rgb="FF008E40"/>
      </font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ont>
        <b/>
        <i val="0"/>
        <strike/>
        <color rgb="FF008E40"/>
      </font>
      <fill>
        <patternFill>
          <bgColor rgb="FFCCFFC5"/>
        </patternFill>
      </fill>
    </dxf>
    <dxf>
      <font>
        <b/>
        <i val="0"/>
        <strike val="0"/>
        <color rgb="FF008E40"/>
      </font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ont>
        <b/>
        <i val="0"/>
        <strike/>
        <color rgb="FF008E40"/>
      </font>
      <fill>
        <patternFill>
          <bgColor rgb="FFCCFFC5"/>
        </patternFill>
      </fill>
    </dxf>
    <dxf>
      <font>
        <b/>
        <i val="0"/>
        <strike val="0"/>
        <color rgb="FF008E40"/>
      </font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ont>
        <b/>
        <i val="0"/>
        <strike/>
        <color rgb="FF008E40"/>
      </font>
      <fill>
        <patternFill>
          <bgColor rgb="FFCCFFC5"/>
        </patternFill>
      </fill>
    </dxf>
    <dxf>
      <font>
        <b/>
        <i val="0"/>
        <strike val="0"/>
        <color rgb="FF008E40"/>
      </font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ont>
        <b/>
        <i val="0"/>
        <strike/>
        <color rgb="FF008E40"/>
      </font>
      <fill>
        <patternFill>
          <bgColor rgb="FFCCFFC5"/>
        </patternFill>
      </fill>
    </dxf>
    <dxf>
      <font>
        <b/>
        <i val="0"/>
        <strike val="0"/>
        <color rgb="FF008E40"/>
      </font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ont>
        <b/>
        <i val="0"/>
        <strike/>
        <color rgb="FF008E40"/>
      </font>
      <fill>
        <patternFill>
          <bgColor rgb="FFCCFFC5"/>
        </patternFill>
      </fill>
    </dxf>
    <dxf>
      <font>
        <b/>
        <i val="0"/>
        <strike val="0"/>
        <color rgb="FF008E40"/>
      </font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ont>
        <b/>
        <i val="0"/>
        <strike/>
        <color rgb="FF008E40"/>
      </font>
      <fill>
        <patternFill>
          <bgColor rgb="FFCCFFC5"/>
        </patternFill>
      </fill>
    </dxf>
    <dxf>
      <font>
        <b/>
        <i val="0"/>
        <strike val="0"/>
        <color rgb="FF008E40"/>
      </font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ont>
        <b/>
        <i val="0"/>
        <strike/>
        <color rgb="FF008E40"/>
      </font>
      <fill>
        <patternFill>
          <bgColor rgb="FFCCFFC5"/>
        </patternFill>
      </fill>
    </dxf>
    <dxf>
      <font>
        <b/>
        <i val="0"/>
        <strike val="0"/>
        <color rgb="FF008E40"/>
      </font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ont>
        <b/>
        <i val="0"/>
        <strike/>
        <color rgb="FF008E40"/>
      </font>
      <fill>
        <patternFill>
          <bgColor rgb="FFCCFFC5"/>
        </patternFill>
      </fill>
    </dxf>
    <dxf>
      <font>
        <b/>
        <i val="0"/>
        <strike val="0"/>
        <color rgb="FF008E40"/>
      </font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ont>
        <b/>
        <i val="0"/>
        <strike/>
        <color rgb="FF008E40"/>
      </font>
      <fill>
        <patternFill>
          <bgColor rgb="FFCCFFC5"/>
        </patternFill>
      </fill>
    </dxf>
    <dxf>
      <font>
        <b/>
        <i val="0"/>
        <strike val="0"/>
        <color rgb="FF008E40"/>
      </font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ont>
        <b/>
        <i val="0"/>
        <strike/>
        <color rgb="FF008E40"/>
      </font>
      <fill>
        <patternFill>
          <bgColor rgb="FFCCFFC5"/>
        </patternFill>
      </fill>
    </dxf>
    <dxf>
      <font>
        <b/>
        <i val="0"/>
        <strike val="0"/>
        <color rgb="FF008E40"/>
      </font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ont>
        <b/>
        <i val="0"/>
        <strike/>
        <color rgb="FF008E40"/>
      </font>
      <fill>
        <patternFill>
          <bgColor rgb="FFCCFFC5"/>
        </patternFill>
      </fill>
    </dxf>
    <dxf>
      <font>
        <b/>
        <i val="0"/>
        <strike val="0"/>
        <color rgb="FF008E40"/>
      </font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ont>
        <b/>
        <i val="0"/>
        <strike/>
        <color rgb="FF008E40"/>
      </font>
      <fill>
        <patternFill>
          <bgColor rgb="FFCCFFC5"/>
        </patternFill>
      </fill>
    </dxf>
    <dxf>
      <font>
        <b/>
        <i val="0"/>
        <strike val="0"/>
        <color rgb="FF008E40"/>
      </font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/>
        <color rgb="FF008E40"/>
      </font>
      <fill>
        <patternFill>
          <bgColor rgb="FFCCFFC5"/>
        </patternFill>
      </fill>
    </dxf>
    <dxf>
      <font>
        <b/>
        <i val="0"/>
        <strike val="0"/>
        <color rgb="FF008E40"/>
      </font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008E4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ysononline.sharepoint.com/Users/Tim/Dropbox/Food4Schools/Mass/Bids/2018-2019/Submitted%20Bids/Grocery/Thurstons/Thurston's%20Bid%20Update%20January%2021,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rston Foods, Inc."/>
      <sheetName val="FFS Item Summary"/>
      <sheetName val="Release Notes"/>
      <sheetName val="FFS Master List"/>
      <sheetName val="Advance"/>
      <sheetName val="Comida"/>
      <sheetName val="JTM"/>
      <sheetName val="Maid Rite"/>
      <sheetName val="Sheet1"/>
    </sheetNames>
    <sheetDataSet>
      <sheetData sheetId="0">
        <row r="581">
          <cell r="R581">
            <v>11791048.090000011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dropbox.com/s/7iehk729oqbjkpj/Dannon%20Danimals%20Vanilla%204oz%20Yogurt%2030513.pdf?dl=0" TargetMode="External"/><Relationship Id="rId299" Type="http://schemas.openxmlformats.org/officeDocument/2006/relationships/hyperlink" Target="https://www.dropbox.com/s/q6ofl3rs1kwffj5/IQOExpressCupMapleBrownSugar_PFS_%2831971%2C56204%29_012022.pdf?dl=0" TargetMode="External"/><Relationship Id="rId21" Type="http://schemas.openxmlformats.org/officeDocument/2006/relationships/hyperlink" Target="https://www.dropbox.com/s/png7ezo3o6wk869/Cheddar_Cheese_Sauce-5705.pdf?dl=0" TargetMode="External"/><Relationship Id="rId63" Type="http://schemas.openxmlformats.org/officeDocument/2006/relationships/hyperlink" Target="https://www.dropbox.com/s/09ruumjpfadwxbp/06661.pdf?dl=0" TargetMode="External"/><Relationship Id="rId159" Type="http://schemas.openxmlformats.org/officeDocument/2006/relationships/hyperlink" Target="https://www.dropbox.com/s/ncf4vgyh25y9eiw/Simplot%20Tri%20Tater%20Potatoes%2032096%20CN.pdf?dl=0" TargetMode="External"/><Relationship Id="rId324" Type="http://schemas.openxmlformats.org/officeDocument/2006/relationships/hyperlink" Target="https://www.dropbox.com/s/ykxb9k9hh6ye6p4/DC%20Catsup.pdf?dl=0" TargetMode="External"/><Relationship Id="rId366" Type="http://schemas.openxmlformats.org/officeDocument/2006/relationships/hyperlink" Target="https://www.dropbox.com/s/s32fn1dmu64sehv/gold-medal-whole-grain-variety-muffin-mix-16000-31529.pdf?dl=0" TargetMode="External"/><Relationship Id="rId170" Type="http://schemas.openxmlformats.org/officeDocument/2006/relationships/hyperlink" Target="https://www.dropbox.com/s/p1dy41ojgwf4ql2/G%20Mills%20Simply%20Chex%20Choco%20Caramel%2010151%20CN.pdf?dl=0" TargetMode="External"/><Relationship Id="rId226" Type="http://schemas.openxmlformats.org/officeDocument/2006/relationships/hyperlink" Target="https://www.dropbox.com/s/ys35a3t43oif5ob/14010.%20Flatbread%20Bid%20Spec.pdf?dl=0" TargetMode="External"/><Relationship Id="rId433" Type="http://schemas.openxmlformats.org/officeDocument/2006/relationships/hyperlink" Target="https://www.dropbox.com/s/n6vfmkc388738zx/Pop%20Tart%202pk%20Cinn.pdf?dl=0" TargetMode="External"/><Relationship Id="rId268" Type="http://schemas.openxmlformats.org/officeDocument/2006/relationships/hyperlink" Target="https://www.dropbox.com/s/tnlg9m8mjekf404/885%20-%20Shaved%20Steak%20Extra%20Lean.pdf?dl=0" TargetMode="External"/><Relationship Id="rId32" Type="http://schemas.openxmlformats.org/officeDocument/2006/relationships/hyperlink" Target="https://www.dropbox.com/s/85gac63ihgnotls/Wild%20Mikes%20Jalapeno%20bites.pdf?dl=0" TargetMode="External"/><Relationship Id="rId74" Type="http://schemas.openxmlformats.org/officeDocument/2006/relationships/hyperlink" Target="https://www.dropbox.com/s/m4ir7r834jpgrcy/FMW.pdf?dl=0" TargetMode="External"/><Relationship Id="rId128" Type="http://schemas.openxmlformats.org/officeDocument/2006/relationships/hyperlink" Target="https://www.dropbox.com/s/kwdhzcejr1d5nws/Hormel%20Ham%20Cooked%20Water%20Added%20%2313507.pdf?dl=0" TargetMode="External"/><Relationship Id="rId335" Type="http://schemas.openxmlformats.org/officeDocument/2006/relationships/hyperlink" Target="https://www.dropbox.com/s/v9sd4icw1oyitrv/02559%20On%20top.pdf?dl=0" TargetMode="External"/><Relationship Id="rId377" Type="http://schemas.openxmlformats.org/officeDocument/2006/relationships/hyperlink" Target="https://www.dropbox.com/s/5hfiqfiec35s3ax/Lindy%27s%20Fruit%20Punch.pdf?dl=0" TargetMode="External"/><Relationship Id="rId5" Type="http://schemas.openxmlformats.org/officeDocument/2006/relationships/hyperlink" Target="https://www.dropbox.com/s/5z2w8zgfp2g9oy4/Upstate%20Van%20bulk%209866.pdf?dl=0" TargetMode="External"/><Relationship Id="rId181" Type="http://schemas.openxmlformats.org/officeDocument/2006/relationships/hyperlink" Target="https://www.dropbox.com/s/5c6f019bx7qx87k/Ocean%20Spray%20Flavored%20Craisins%201.16oz%201375%201376%201377.pdf?dl=0" TargetMode="External"/><Relationship Id="rId237" Type="http://schemas.openxmlformats.org/officeDocument/2006/relationships/hyperlink" Target="https://www.dropbox.com/s/e07zc19q8bfvkif/KE0858.pdf?dl=0" TargetMode="External"/><Relationship Id="rId402" Type="http://schemas.openxmlformats.org/officeDocument/2006/relationships/hyperlink" Target="https://www.dropbox.com/s/qz2w6cqlrp88xx7/MOM%20LF%20Cinn%20Granola%209809.pdf?dl=0" TargetMode="External"/><Relationship Id="rId279" Type="http://schemas.openxmlformats.org/officeDocument/2006/relationships/hyperlink" Target="https://www.dropbox.com/s/ljqzhw07q9j4aa9/DeWafelbakkers%20-%20IW%20Whole%20Grain%20Maple%20Mini%20Pancakes.pdf?dl=0" TargetMode="External"/><Relationship Id="rId444" Type="http://schemas.openxmlformats.org/officeDocument/2006/relationships/hyperlink" Target="https://www.dropbox.com/s/11qmtdhiw1aywnf/IFS%2072003%28%206-PACK%29%20%26%2082003%28%202-PACK%29%20GENERAL%20TSO%20CHICKEN%20WG.pdf?dl=0" TargetMode="External"/><Relationship Id="rId43" Type="http://schemas.openxmlformats.org/officeDocument/2006/relationships/hyperlink" Target="https://www.dropbox.com/s/nwoeqltzr4gdp6w/Switch%20Nutritionals%20Watermelon%20Strawberry%20010417.pdf?dl=0" TargetMode="External"/><Relationship Id="rId139" Type="http://schemas.openxmlformats.org/officeDocument/2006/relationships/hyperlink" Target="https://www.dropbox.com/s/uc2j3jlsduwv8do/Foothill%20Taco%20Seasoning%2020640.pdf?dl=0" TargetMode="External"/><Relationship Id="rId290" Type="http://schemas.openxmlformats.org/officeDocument/2006/relationships/hyperlink" Target="https://www.dropbox.com/s/smzln9ac98agivy/LaysKettleRFSaltandVinegar_%2825113%29_1.375oz_012022.pdf?dl=0" TargetMode="External"/><Relationship Id="rId304" Type="http://schemas.openxmlformats.org/officeDocument/2006/relationships/hyperlink" Target="https://www.dropbox.com/s/h8p6mweb5m6jn0h/Pillsbury%E2%84%A2%20Frozen%20Frudel%E2%84%A2%20Apple%202.29%20oz.pdf?dl=0" TargetMode="External"/><Relationship Id="rId346" Type="http://schemas.openxmlformats.org/officeDocument/2006/relationships/hyperlink" Target="https://www.dropbox.com/s/97c97tzleu2zsct/BARILLA%20-%20100%20%20WHOLE%20GRAIN%20Spec%20US%20JUN%202016.pdf?dl=0" TargetMode="External"/><Relationship Id="rId388" Type="http://schemas.openxmlformats.org/officeDocument/2006/relationships/hyperlink" Target="https://www.dropbox.com/s/y2bfq5hb0p4qg35/99488%20Conestoga%20Low%20Sodium%20Poultry%20Gravy%20Mix.pdf?dl=0" TargetMode="External"/><Relationship Id="rId85" Type="http://schemas.openxmlformats.org/officeDocument/2006/relationships/hyperlink" Target="https://www.dropbox.com/s/14663ttdmamt4ah/Bakecrafter%201605.pdf?dl=0" TargetMode="External"/><Relationship Id="rId150" Type="http://schemas.openxmlformats.org/officeDocument/2006/relationships/hyperlink" Target="https://www.dropbox.com/s/i2bdffzn7qmwjej/78356%20Tonys%20FB%20Pizza.pdf?dl=0" TargetMode="External"/><Relationship Id="rId192" Type="http://schemas.openxmlformats.org/officeDocument/2006/relationships/hyperlink" Target="https://www.dropbox.com/s/5vupniozxoylcev/G%20Mills%20Nature%20Valley%20Choc%20Chip%20Granola%20Bar%2012299%20CN.pdf?dl=0" TargetMode="External"/><Relationship Id="rId206" Type="http://schemas.openxmlformats.org/officeDocument/2006/relationships/hyperlink" Target="https://www.dropbox.com/s/qx3053r4i8cf4qn/Kellogg%20WG%20Rice%20Krispy%20Treat%20Mini%2010113%20CN.pdf?dl=0" TargetMode="External"/><Relationship Id="rId413" Type="http://schemas.openxmlformats.org/officeDocument/2006/relationships/hyperlink" Target="https://www.dropbox.com/s/rka36zc9nhuv071/94335%20Pioneer%20Cheese%20Sauce%20Mix.pdf?dl=0" TargetMode="External"/><Relationship Id="rId248" Type="http://schemas.openxmlformats.org/officeDocument/2006/relationships/hyperlink" Target="https://www.dropbox.com/s/24e30nk6gd5ulev/KE0630B3.pdf?dl=0" TargetMode="External"/><Relationship Id="rId455" Type="http://schemas.openxmlformats.org/officeDocument/2006/relationships/hyperlink" Target="https://www.dropbox.com/s/6zf7q8cdrhrnevt/2417_Smart-PicksFlame-Broiled-Chicken-Breast-Dipper-With-Teriyaki.pdf?dl=0" TargetMode="External"/><Relationship Id="rId12" Type="http://schemas.openxmlformats.org/officeDocument/2006/relationships/hyperlink" Target="https://www.dropbox.com/s/p6ftfpabh2vpolu/Kellogg%20Nutrigrain%20Bar%20Strawberry%2010110%20CN.pdf?dl=0" TargetMode="External"/><Relationship Id="rId108" Type="http://schemas.openxmlformats.org/officeDocument/2006/relationships/hyperlink" Target="https://www.dropbox.com/s/7bjghktfb3w8ti7/Minors%20Zesty%20Orange%20Sauce%2025613.pdf?dl=0" TargetMode="External"/><Relationship Id="rId315" Type="http://schemas.openxmlformats.org/officeDocument/2006/relationships/hyperlink" Target="https://www.dropbox.com/s/06ljtfmneot4z5s/Popchips%20BBQ%2072200.pdf?dl=0" TargetMode="External"/><Relationship Id="rId357" Type="http://schemas.openxmlformats.org/officeDocument/2006/relationships/hyperlink" Target="https://www.dropbox.com/s/n4ynig1uv1uguxc/NESTLE%20WATER%2088200.pdf?dl=0" TargetMode="External"/><Relationship Id="rId54" Type="http://schemas.openxmlformats.org/officeDocument/2006/relationships/hyperlink" Target="https://www.dropbox.com/s/eu9wrbv4dyr0esn/7501.Super%20Slice%20Banana.pdf?dl=0" TargetMode="External"/><Relationship Id="rId96" Type="http://schemas.openxmlformats.org/officeDocument/2006/relationships/hyperlink" Target="https://www.dropbox.com/s/e9ka6bcz022n86p/Michaels%20Maple%20FT%2075010.pdf?dl=0" TargetMode="External"/><Relationship Id="rId161" Type="http://schemas.openxmlformats.org/officeDocument/2006/relationships/hyperlink" Target="https://www.dropbox.com/s/0k73pxpgwtzy9k6/Simplot%20Sweet%20Potato%20Gems%2032098%20CN.pdf?dl=0" TargetMode="External"/><Relationship Id="rId217" Type="http://schemas.openxmlformats.org/officeDocument/2006/relationships/hyperlink" Target="https://www.dropbox.com/s/t2e8yizhbsqci0w/Keebler%20Honey%20Graham.pdf?dl=0" TargetMode="External"/><Relationship Id="rId399" Type="http://schemas.openxmlformats.org/officeDocument/2006/relationships/hyperlink" Target="https://www.dropbox.com/s/n98uvfyimpxaw9h/40404%20BeneFIT%20Bar%202.5%20French%20Toast%2040404.pdf?dl=0" TargetMode="External"/><Relationship Id="rId259" Type="http://schemas.openxmlformats.org/officeDocument/2006/relationships/hyperlink" Target="https://www.dropbox.com/s/ya8ys5qeao5rb4d/JTM%20Mac_and_Cheese_WGR_Elbow-5782.pdf?dl=0" TargetMode="External"/><Relationship Id="rId424" Type="http://schemas.openxmlformats.org/officeDocument/2006/relationships/hyperlink" Target="https://www.dropbox.com/s/phvh9nmfskerqez/80620%20Udi%27s%20Classic%20IW%20Hot%20Dog%20Buns%2024_2.4oz.pdf?dl=0" TargetMode="External"/><Relationship Id="rId466" Type="http://schemas.openxmlformats.org/officeDocument/2006/relationships/hyperlink" Target="https://www.dropbox.com/s/qtmnupoos7aphql/Michael%27s%20egg%2085017.pdf?dl=0" TargetMode="External"/><Relationship Id="rId23" Type="http://schemas.openxmlformats.org/officeDocument/2006/relationships/hyperlink" Target="https://www.dropbox.com/s/nrd85jlruatjyu0/JTM%20Queso%20Blanco%2020463%20CN.pdf?dl=0" TargetMode="External"/><Relationship Id="rId119" Type="http://schemas.openxmlformats.org/officeDocument/2006/relationships/hyperlink" Target="https://www.dropbox.com/s/xxoxasig1enb3kl/Apple%20%26%20Eve%20Orange%20Tangerine%20Juice%204.23oz%206702.pdf?dl=0" TargetMode="External"/><Relationship Id="rId270" Type="http://schemas.openxmlformats.org/officeDocument/2006/relationships/hyperlink" Target="https://www.dropbox.com/s/tayh5k8xomgi4p6/MCX04717_012821.pdf?dl=0" TargetMode="External"/><Relationship Id="rId326" Type="http://schemas.openxmlformats.org/officeDocument/2006/relationships/hyperlink" Target="https://www.dropbox.com/s/yqtysp8n8swple4/KE0892.pdf?dl=0" TargetMode="External"/><Relationship Id="rId65" Type="http://schemas.openxmlformats.org/officeDocument/2006/relationships/hyperlink" Target="https://www.dropbox.com/s/lqje33o0eo1h248/06670.pdf?dl=0" TargetMode="External"/><Relationship Id="rId130" Type="http://schemas.openxmlformats.org/officeDocument/2006/relationships/hyperlink" Target="https://www.dropbox.com/s/yzk7akb8beb7oaw/Tyson%20Pepperoni%2025%23%2043070.pdf?dl=0" TargetMode="External"/><Relationship Id="rId368" Type="http://schemas.openxmlformats.org/officeDocument/2006/relationships/hyperlink" Target="https://www.dropbox.com/s/2vfo9t4td0i58bs/BIMBO%20921200%20CIABATTA%20ROLL.pdf?dl=0" TargetMode="External"/><Relationship Id="rId172" Type="http://schemas.openxmlformats.org/officeDocument/2006/relationships/hyperlink" Target="https://www.dropbox.com/s/qqbq1oj37oadaor/LaysKettleRFJalapenoCheddar_%2825111%29_1.375oz_012022.pdf?dl=0" TargetMode="External"/><Relationship Id="rId228" Type="http://schemas.openxmlformats.org/officeDocument/2006/relationships/hyperlink" Target="https://www.dropbox.com/s/si7fahson3li89n/Dakota%20Gourmet%20sunflower%20seeds.pdf?dl=0" TargetMode="External"/><Relationship Id="rId435" Type="http://schemas.openxmlformats.org/officeDocument/2006/relationships/hyperlink" Target="https://www.dropbox.com/s/40arh2qipbd2fq9/Pop%20Tart%202pk%20Fudge.pdf?dl=0" TargetMode="External"/><Relationship Id="rId281" Type="http://schemas.openxmlformats.org/officeDocument/2006/relationships/hyperlink" Target="https://www.dropbox.com/s/qovgazno9lglole/2%20WG%20Cinnamon%20Toast%20Crunch%E2%84%A2%20Cereal%2025%25%20Less%20...pdf?dl=0" TargetMode="External"/><Relationship Id="rId337" Type="http://schemas.openxmlformats.org/officeDocument/2006/relationships/hyperlink" Target="https://www.dropbox.com/s/a249ooo62ut4wta/Tasty_Brands_00837WG_12-02-2021_MiniRavioli.pdf?dl=0" TargetMode="External"/><Relationship Id="rId34" Type="http://schemas.openxmlformats.org/officeDocument/2006/relationships/hyperlink" Target="https://www.dropbox.com/s/0861v5rizcasfpc/SUPER%20BAKERY%20-%207787%20-%20WG%206%20PK%20MINI%20POWDERED%20DONUTS.pdf?dl=0" TargetMode="External"/><Relationship Id="rId76" Type="http://schemas.openxmlformats.org/officeDocument/2006/relationships/hyperlink" Target="https://www.dropbox.com/s/sp2mkgvwc0sdqol/Cookie%20JJ%2004912%20Candy%201%20oz%2006282017.pdf?dl=0" TargetMode="External"/><Relationship Id="rId141" Type="http://schemas.openxmlformats.org/officeDocument/2006/relationships/hyperlink" Target="https://www.dropbox.com/s/p5k2iylos50ocqc/campbells_classic_healthy_request_chicken_noodle_7938_product_details.pdf?dl=0" TargetMode="External"/><Relationship Id="rId379" Type="http://schemas.openxmlformats.org/officeDocument/2006/relationships/hyperlink" Target="https://www.dropbox.com/s/ets1e7s8d70bbj0/Lindy%27s%20Cherrymoji.pdf?dl=0" TargetMode="External"/><Relationship Id="rId7" Type="http://schemas.openxmlformats.org/officeDocument/2006/relationships/hyperlink" Target="https://www.dropbox.com/s/ucqzszytb9ct4u8/33504_onion%20Rings%20PFS.pdf?dl=0" TargetMode="External"/><Relationship Id="rId183" Type="http://schemas.openxmlformats.org/officeDocument/2006/relationships/hyperlink" Target="https://www.dropbox.com/s/ou34a4ijas2gasc/RFDoritosFlamas_PFS_%2862829%29_1oz_012022.pdf?dl=0" TargetMode="External"/><Relationship Id="rId239" Type="http://schemas.openxmlformats.org/officeDocument/2006/relationships/hyperlink" Target="https://www.dropbox.com/s/v34ar4cbjysl9de/KE788B3.pdf?dl=0" TargetMode="External"/><Relationship Id="rId390" Type="http://schemas.openxmlformats.org/officeDocument/2006/relationships/hyperlink" Target="https://www.dropbox.com/s/52artxuqreicqe2/Biscuit%20Pillsbury%2022684.pdf?dl=0" TargetMode="External"/><Relationship Id="rId404" Type="http://schemas.openxmlformats.org/officeDocument/2006/relationships/hyperlink" Target="https://www.dropbox.com/s/mgr225enfa12zrm/Red%20Gold%20BBQ%20Sauce%2002282018.pdf?dl=0" TargetMode="External"/><Relationship Id="rId446" Type="http://schemas.openxmlformats.org/officeDocument/2006/relationships/hyperlink" Target="https://www.dropbox.com/s/l0re4tfgthr7t6a/TNT%20Buffalo%20Chicken%20Breast%20701%2007152017.pdf?dl=0" TargetMode="External"/><Relationship Id="rId250" Type="http://schemas.openxmlformats.org/officeDocument/2006/relationships/hyperlink" Target="https://www.dropbox.com/s/rt3z67c44nwyw52/GrandmasMiniBitesBlueberryVanillaCrisps_PFS_%2822642%29_1oz_012022.pdf?dl=0" TargetMode="External"/><Relationship Id="rId292" Type="http://schemas.openxmlformats.org/officeDocument/2006/relationships/hyperlink" Target="https://www.dropbox.com/s/a0ctu1zcsuvcx7k/BakeCrafter%20slider%203474%20Grain%20Formulation%202-11-2020.pdf?dl=0" TargetMode="External"/><Relationship Id="rId306" Type="http://schemas.openxmlformats.org/officeDocument/2006/relationships/hyperlink" Target="https://www.dropbox.com/s/3az9kalhs2yy38j/Pillsbury%E2%84%A2%20Frozen%20Mini%20French%20Toast%20Cinnamon%20Rush%E2%84%A2%202.64%20oz.pdf?dl=0" TargetMode="External"/><Relationship Id="rId45" Type="http://schemas.openxmlformats.org/officeDocument/2006/relationships/hyperlink" Target="https://www.dropbox.com/s/qtxcgcome9tsnwi/MOM%20Marshmallow%20Mateys%202%20Bread%20Bowl%209611.pdf?dl=0" TargetMode="External"/><Relationship Id="rId87" Type="http://schemas.openxmlformats.org/officeDocument/2006/relationships/hyperlink" Target="https://www.dropbox.com/s/b3p9kt3grn9dwbk/Jack%20Links.pdf?dl=0" TargetMode="External"/><Relationship Id="rId110" Type="http://schemas.openxmlformats.org/officeDocument/2006/relationships/hyperlink" Target="https://www.dropbox.com/s/5h5upul010ootcv/Kraft%20Sweet%20and%20Sour%20Cups%2021405.pdf?dl=0" TargetMode="External"/><Relationship Id="rId348" Type="http://schemas.openxmlformats.org/officeDocument/2006/relationships/hyperlink" Target="https://www.dropbox.com/s/dp4pc10of7pjkkv/28989%2049938%20Spicy%20Black%20Bean%20Burger%20CN%20Public%20NLI_11812%2001-03-17.pdf?dl=0" TargetMode="External"/><Relationship Id="rId152" Type="http://schemas.openxmlformats.org/officeDocument/2006/relationships/hyperlink" Target="https://www.dropbox.com/s/9a9kgczlru45i0x/78359%20Tonys%20Garlic%20FB%20Pizza.pdf?dl=0" TargetMode="External"/><Relationship Id="rId194" Type="http://schemas.openxmlformats.org/officeDocument/2006/relationships/hyperlink" Target="https://www.dropbox.com/s/kxiizszz14otz4d/Kellogg%20Nutrigrain%20Bar%20Blueberry%2010109%20CN.pdf?dl=0" TargetMode="External"/><Relationship Id="rId208" Type="http://schemas.openxmlformats.org/officeDocument/2006/relationships/hyperlink" Target="https://www.dropbox.com/s/knbvy88y3owigo1/Kellogg%20WG%20Rice%20Krispy%20Treat%20Choc%20Choc%20Chip%2010262%20CN.pdf?dl=0" TargetMode="External"/><Relationship Id="rId415" Type="http://schemas.openxmlformats.org/officeDocument/2006/relationships/hyperlink" Target="https://www.dropbox.com/s/wbby61tsowwi3y9/Red%20Gold%20all%20Natural%20Ketchup%20REDYL99%2007062017.pdf?dl=0" TargetMode="External"/><Relationship Id="rId457" Type="http://schemas.openxmlformats.org/officeDocument/2006/relationships/hyperlink" Target="https://www.dropbox.com/s/luu0cz4ivcmagoh/Tyson%20Item%20002940-0928%20%2810029400928%29.pdf?dl=0" TargetMode="External"/><Relationship Id="rId261" Type="http://schemas.openxmlformats.org/officeDocument/2006/relationships/hyperlink" Target="https://www.dropbox.com/s/34gdg20tw2o5dyg/Idahoan%20Real%20Mashed%20Potatoes%2026oz%204185%20CN.pdf?dl=0" TargetMode="External"/><Relationship Id="rId14" Type="http://schemas.openxmlformats.org/officeDocument/2006/relationships/hyperlink" Target="https://www.dropbox.com/s/eed215v46x85y9f/Kellogg%20WG%20Cheese%20It%20Bulk%2011314%20CN.pdf?dl=0" TargetMode="External"/><Relationship Id="rId56" Type="http://schemas.openxmlformats.org/officeDocument/2006/relationships/hyperlink" Target="https://www.dropbox.com/s/orcj4jr19cvvi2y/HWB5172%20WG%20Breakfast%20Bar.pdf?dl=0" TargetMode="External"/><Relationship Id="rId317" Type="http://schemas.openxmlformats.org/officeDocument/2006/relationships/hyperlink" Target="https://www.dropbox.com/s/61pa2e99qahk3ju/68860205%20PFS%20Wrappy%209in%20WG%20%2012ct.pdf?dl=0" TargetMode="External"/><Relationship Id="rId359" Type="http://schemas.openxmlformats.org/officeDocument/2006/relationships/hyperlink" Target="https://www.dropbox.com/s/rwfy6oln65sx9vx/Ruiz%2040818_Chicken_Cheese_Taquito.pdf?dl=0" TargetMode="External"/><Relationship Id="rId98" Type="http://schemas.openxmlformats.org/officeDocument/2006/relationships/hyperlink" Target="https://www.dropbox.com/s/jmbk4nqovo685jv/Otis%2010143%20BB%20muffin.pdf?dl=0" TargetMode="External"/><Relationship Id="rId121" Type="http://schemas.openxmlformats.org/officeDocument/2006/relationships/hyperlink" Target="https://www.dropbox.com/s/q1bahecdjvav7s2/Jennie%20O%20Turkey%20bacon.pdf?dl=0" TargetMode="External"/><Relationship Id="rId163" Type="http://schemas.openxmlformats.org/officeDocument/2006/relationships/hyperlink" Target="https://www.dropbox.com/s/kd5htdrs1o0sc4w/G%20Mills%20Cereal%20Bar%20Golden%20Grahams%2010135%20CN.pdf?dl=0" TargetMode="External"/><Relationship Id="rId219" Type="http://schemas.openxmlformats.org/officeDocument/2006/relationships/hyperlink" Target="https://www.dropbox.com/s/a0wrp03cobks6nv/Major%20Chic%20Base%20GF%20LS%20no%20MSG%208529.pdf?dl=0" TargetMode="External"/><Relationship Id="rId370" Type="http://schemas.openxmlformats.org/officeDocument/2006/relationships/hyperlink" Target="https://www.dropbox.com/s/5b5dw0fk6a329zw/OIF00024A_051021.pdf?dl=0" TargetMode="External"/><Relationship Id="rId426" Type="http://schemas.openxmlformats.org/officeDocument/2006/relationships/hyperlink" Target="https://www.dropbox.com/s/apbflr4ml2deyfb/80643%20Udi%27s%20Gluten%20Free%2010_%20Pizza%20Crusts%202_10ct.pdf?dl=0" TargetMode="External"/><Relationship Id="rId230" Type="http://schemas.openxmlformats.org/officeDocument/2006/relationships/hyperlink" Target="https://www.dropbox.com/s/u5tvu1dvxpxw3wv/tasty_brands_62200_10062016_garlicknot.pdf?dl=0" TargetMode="External"/><Relationship Id="rId25" Type="http://schemas.openxmlformats.org/officeDocument/2006/relationships/hyperlink" Target="https://www.dropbox.com/s/3jfbq1wt5i6mzez/FF%20Corn%20dog.pdf?dl=0" TargetMode="External"/><Relationship Id="rId67" Type="http://schemas.openxmlformats.org/officeDocument/2006/relationships/hyperlink" Target="https://www.dropbox.com/s/m97m1n95j2yi0yn/HN%20Cheerio.pdf?dl=0" TargetMode="External"/><Relationship Id="rId272" Type="http://schemas.openxmlformats.org/officeDocument/2006/relationships/hyperlink" Target="https://www.dropbox.com/s/vkalnxy10a8zlb8/Envy.PDF?dl=0" TargetMode="External"/><Relationship Id="rId328" Type="http://schemas.openxmlformats.org/officeDocument/2006/relationships/hyperlink" Target="https://www.dropbox.com/s/hccbgm2m9urh7q3/KC%20Masterpiece%20BBQ%20Sauce%2025655.pdf?dl=0" TargetMode="External"/><Relationship Id="rId132" Type="http://schemas.openxmlformats.org/officeDocument/2006/relationships/hyperlink" Target="https://www.dropbox.com/s/efkwo5y85w711pd/Hormel%20Salami.pdf?dl=0" TargetMode="External"/><Relationship Id="rId174" Type="http://schemas.openxmlformats.org/officeDocument/2006/relationships/hyperlink" Target="https://www.dropbox.com/s/52uj1ggvp4vt7go/BakedLaysOriginal_%2833625%29_.875oz_012022.pdf?dl=0" TargetMode="External"/><Relationship Id="rId381" Type="http://schemas.openxmlformats.org/officeDocument/2006/relationships/hyperlink" Target="https://www.dropbox.com/s/jxm6bbxevb5kxi8/78637%20Big%20Daddy%20Rising%20Crust.pdf?dl=0" TargetMode="External"/><Relationship Id="rId241" Type="http://schemas.openxmlformats.org/officeDocument/2006/relationships/hyperlink" Target="https://www.dropbox.com/s/7ein86792wkwizi/KE0572B3.pdf?dl=0" TargetMode="External"/><Relationship Id="rId437" Type="http://schemas.openxmlformats.org/officeDocument/2006/relationships/hyperlink" Target="https://www.dropbox.com/s/pw10w0wz65iuqxq/Bakecrafter%20HD%20423.pdf?dl=0" TargetMode="External"/><Relationship Id="rId36" Type="http://schemas.openxmlformats.org/officeDocument/2006/relationships/hyperlink" Target="https://www.dropbox.com/s/qx3asyvhz8qv6tp/IQOVP_%2831682%29_012022.pdf?dl=0" TargetMode="External"/><Relationship Id="rId283" Type="http://schemas.openxmlformats.org/officeDocument/2006/relationships/hyperlink" Target="https://www.dropbox.com/s/0a650t2wtlsbros/Blueberry%20Chex%E2%84%A2%20Gluten%20Free%20Cereal%20Single%20Serve%20K12%202oz%20Eq%20Grain%20Print%20View.pdf?dl=0" TargetMode="External"/><Relationship Id="rId339" Type="http://schemas.openxmlformats.org/officeDocument/2006/relationships/hyperlink" Target="https://www.dropbox.com/s/97c97tzleu2zsct/BARILLA%20-%20100%20%20WHOLE%20GRAIN%20Spec%20US%20JUN%202016.pdf?dl=0" TargetMode="External"/><Relationship Id="rId78" Type="http://schemas.openxmlformats.org/officeDocument/2006/relationships/hyperlink" Target="https://www.dropbox.com/s/8f5sch10yz2jkoq/Cookie%20JJ%2004915%20sugar%201%20oz%2006282017.pdf?dl=0" TargetMode="External"/><Relationship Id="rId101" Type="http://schemas.openxmlformats.org/officeDocument/2006/relationships/hyperlink" Target="https://www.dropbox.com/s/yrpqgq8nd9d1yvy/Muffintown%202670%20CC%20Muffin.pdf?dl=0" TargetMode="External"/><Relationship Id="rId143" Type="http://schemas.openxmlformats.org/officeDocument/2006/relationships/hyperlink" Target="https://www.dropbox.com/s/mjfcgg4xm10e6wz/Pure%20Stevia%20Sweetener%2021329.pdf?dl=0" TargetMode="External"/><Relationship Id="rId185" Type="http://schemas.openxmlformats.org/officeDocument/2006/relationships/hyperlink" Target="https://www.dropbox.com/s/l6aupddxqg4q3r2/RFDoritosSpicySweetChili_PFS_%2849093%29_1oz_012022.pdf?dl=0" TargetMode="External"/><Relationship Id="rId350" Type="http://schemas.openxmlformats.org/officeDocument/2006/relationships/hyperlink" Target="https://www.dropbox.com/s/zctexk26e4ru1bv/MARGHERITA%20PEPPERONI%20%2043185.pdf?dl=0" TargetMode="External"/><Relationship Id="rId406" Type="http://schemas.openxmlformats.org/officeDocument/2006/relationships/hyperlink" Target="https://www.dropbox.com/s/rbqjjsl1akhyitq/46025-85879-00-Papetti%27s%C2%AE%20Table%20Ready%C2%AE%20Fully-Cooked%20Natural%20Shaped%20Fried%20Egg%20Patties_%20144_1.75%20oz%20%281%29.pdf?dl=0" TargetMode="External"/><Relationship Id="rId9" Type="http://schemas.openxmlformats.org/officeDocument/2006/relationships/hyperlink" Target="https://www.dropbox.com/s/9bi0mff1o7lz4vz/1000000496_050621.pdf?dl=0" TargetMode="External"/><Relationship Id="rId210" Type="http://schemas.openxmlformats.org/officeDocument/2006/relationships/hyperlink" Target="https://www.dropbox.com/s/9uqolljmxv1i61h/NBC%20WG%20Teddy%20Grahams%20Cinnamon%201oz%2011254%20CN.pdf?dl=0" TargetMode="External"/><Relationship Id="rId392" Type="http://schemas.openxmlformats.org/officeDocument/2006/relationships/hyperlink" Target="https://www.dropbox.com/s/gwtmb6z4oflnjb6/Tasty%20Brand%20Peach%20Cobbler%2022020.pdf?dl=0" TargetMode="External"/><Relationship Id="rId448" Type="http://schemas.openxmlformats.org/officeDocument/2006/relationships/hyperlink" Target="https://www.dropbox.com/s/6xqpat00mp1mz6t/54453%20WHOLE%20GRAIN%20BREADED%20WD%20CHICKEN%20TENDER%2C%20FULLY%20COOKED%2C%20CN%20LABELED.pdf?dl=0" TargetMode="External"/><Relationship Id="rId252" Type="http://schemas.openxmlformats.org/officeDocument/2006/relationships/hyperlink" Target="https://www.dropbox.com/s/5puezs1ow5jqzof/pilsbury%20cinnamon-roll-rough-94562-11111-new-11-23.pdf?dl=0" TargetMode="External"/><Relationship Id="rId294" Type="http://schemas.openxmlformats.org/officeDocument/2006/relationships/hyperlink" Target="https://www.dropbox.com/s/xhj9ypurrgn64qm/Bake%20Crafters%20Hoagie%20%204062%2007062017.pdf?dl=0" TargetMode="External"/><Relationship Id="rId308" Type="http://schemas.openxmlformats.org/officeDocument/2006/relationships/hyperlink" Target="https://www.dropbox.com/s/yavyo9ooz9bt5jz/Wild%20Mikes%2020211.pdf?dl=0" TargetMode="External"/><Relationship Id="rId47" Type="http://schemas.openxmlformats.org/officeDocument/2006/relationships/hyperlink" Target="https://www.dropbox.com/s/wyfyhts0b0mefkz/Bridgford%206787.pdf?dl=0" TargetMode="External"/><Relationship Id="rId89" Type="http://schemas.openxmlformats.org/officeDocument/2006/relationships/hyperlink" Target="https://www.dropbox.com/s/5h86fsl2q8uvmax/Cheerio%20MG.pdf?dl=0" TargetMode="External"/><Relationship Id="rId112" Type="http://schemas.openxmlformats.org/officeDocument/2006/relationships/hyperlink" Target="https://www.dropbox.com/s/aqp3w4w698yt7m7/Dannon%20Vanilla%20Greek%205.3oz%20Yogurt%2030531.pdf?dl=0" TargetMode="External"/><Relationship Id="rId154" Type="http://schemas.openxmlformats.org/officeDocument/2006/relationships/hyperlink" Target="https://www.dropbox.com/s/x15luyfk7tydjf7/MCF03761_012721.pdf?dl=0" TargetMode="External"/><Relationship Id="rId361" Type="http://schemas.openxmlformats.org/officeDocument/2006/relationships/hyperlink" Target="https://www.dropbox.com/s/jqxc1qx6ta0dbma/A1410%20Nutritional%20Info.pdf?dl=0" TargetMode="External"/><Relationship Id="rId196" Type="http://schemas.openxmlformats.org/officeDocument/2006/relationships/hyperlink" Target="https://www.dropbox.com/s/752daxk252tzqlk/Pirates%20Booty%20Amplify%20WG%20for%20Schools%20Technical%20Data%20Sheet%202020%20-%20Signed.pdf?dl=0" TargetMode="External"/><Relationship Id="rId417" Type="http://schemas.openxmlformats.org/officeDocument/2006/relationships/hyperlink" Target="https://www.dropbox.com/s/wzq4q28x67d46eq/RED%20GOLD.pdf?dl=0" TargetMode="External"/><Relationship Id="rId459" Type="http://schemas.openxmlformats.org/officeDocument/2006/relationships/hyperlink" Target="https://www.dropbox.com/s/am3z9k3fywmc0gy/RC%2013440%20ARTISAN%20WHOLE%20GRAIN%20BREADED%20WHOLE%20MUSCLE%20CHICKEN%20BREAST%20FILLET%2C%20FULLY%20COOKED.pdf?dl=0" TargetMode="External"/><Relationship Id="rId16" Type="http://schemas.openxmlformats.org/officeDocument/2006/relationships/hyperlink" Target="https://www.dropbox.com/s/54az79prhntua4i/Butter%20buds%2056217.pdf?dl=0" TargetMode="External"/><Relationship Id="rId221" Type="http://schemas.openxmlformats.org/officeDocument/2006/relationships/hyperlink" Target="https://www.dropbox.com/s/571n8br05e3a05c/MAJOR%2090416%20Smart%20Choice%20Low%20Sodium%20Beef%20Base%20No%20MSG-Added%20Gluten%20Free.pdf?dl=0" TargetMode="External"/><Relationship Id="rId263" Type="http://schemas.openxmlformats.org/officeDocument/2006/relationships/hyperlink" Target="https://www.dropbox.com/s/tqcudx37tqhbni9/Smuckers%20small%20strawberry.pdf?dl=0" TargetMode="External"/><Relationship Id="rId319" Type="http://schemas.openxmlformats.org/officeDocument/2006/relationships/hyperlink" Target="https://www.dropbox.com/s/234j1idjhsi7y51/21005054%20PFS%20WRAPPY%2010in%20WG%2012ct.pdf?dl=0" TargetMode="External"/><Relationship Id="rId58" Type="http://schemas.openxmlformats.org/officeDocument/2006/relationships/hyperlink" Target="https://www.dropbox.com/s/ga88lp3zzv97kps/Sky%20Blue%20Crumb%20Cake272.pdf?dl=0" TargetMode="External"/><Relationship Id="rId123" Type="http://schemas.openxmlformats.org/officeDocument/2006/relationships/hyperlink" Target="https://www.dropbox.com/s/2ce19pu7jzgpqjd/ON%20Buffalo%20chicken.pdf?dl=0" TargetMode="External"/><Relationship Id="rId330" Type="http://schemas.openxmlformats.org/officeDocument/2006/relationships/hyperlink" Target="https://www.dropbox.com/s/n3aqeikv3mdr0qm/salsa-red-gold-3z-pc-sc2z.pdf?dl=0" TargetMode="External"/><Relationship Id="rId165" Type="http://schemas.openxmlformats.org/officeDocument/2006/relationships/hyperlink" Target="https://www.dropbox.com/s/gnrrbtz12cqudq5/FantastixChiliCheese_PFS_%2836098%29_1oz_012022.pdf?dl=0" TargetMode="External"/><Relationship Id="rId372" Type="http://schemas.openxmlformats.org/officeDocument/2006/relationships/hyperlink" Target="https://www.dropbox.com/s/yngoi1v9k8nmm0k/1000007470_050521.pdf?dl=0" TargetMode="External"/><Relationship Id="rId428" Type="http://schemas.openxmlformats.org/officeDocument/2006/relationships/hyperlink" Target="https://www.dropbox.com/s/ebrbjdod90h1bkf/80902%20Udi%27s%20Delicious%20Gluten%20Free%20Soft%20Multigrain%20Bread%206_24oz.pdf?dl=0" TargetMode="External"/><Relationship Id="rId232" Type="http://schemas.openxmlformats.org/officeDocument/2006/relationships/hyperlink" Target="https://www.dropbox.com/s/8ywdfsqwzqmlk25/KE1057B3.pdf?dl=0" TargetMode="External"/><Relationship Id="rId274" Type="http://schemas.openxmlformats.org/officeDocument/2006/relationships/hyperlink" Target="https://www.dropbox.com/s/vkalnxy10a8zlb8/Envy.PDF?dl=0" TargetMode="External"/><Relationship Id="rId27" Type="http://schemas.openxmlformats.org/officeDocument/2006/relationships/hyperlink" Target="https://www.dropbox.com/s/xk3u61edv4ctzsd/Tasty%20Breadstick.pdf?dl=0" TargetMode="External"/><Relationship Id="rId69" Type="http://schemas.openxmlformats.org/officeDocument/2006/relationships/hyperlink" Target="https://www.dropbox.com/s/zyddocyz1dl9sux/CTC.pdf?dl=0" TargetMode="External"/><Relationship Id="rId134" Type="http://schemas.openxmlformats.org/officeDocument/2006/relationships/hyperlink" Target="https://www.dropbox.com/s/9uih25mgr7moish/Jennie%20O%20Turkey%20Breast.pdf?dl=0" TargetMode="External"/><Relationship Id="rId80" Type="http://schemas.openxmlformats.org/officeDocument/2006/relationships/hyperlink" Target="https://www.dropbox.com/s/iod1x5xfto515mn/04914%20PFS.PDF?dl=0" TargetMode="External"/><Relationship Id="rId176" Type="http://schemas.openxmlformats.org/officeDocument/2006/relationships/hyperlink" Target="https://www.dropbox.com/s/4vba28cib0b7n1c/SunchipsGardenSalsa_PFS_%2836445%29_1oz_032022.pdf?dl=0" TargetMode="External"/><Relationship Id="rId341" Type="http://schemas.openxmlformats.org/officeDocument/2006/relationships/hyperlink" Target="https://www.dropbox.com/s/nhylobthk9xu2uh/Dakota%20Rotini.pdf?dl=0" TargetMode="External"/><Relationship Id="rId383" Type="http://schemas.openxmlformats.org/officeDocument/2006/relationships/hyperlink" Target="https://www.dropbox.com/s/pql4174yh2ic3x3/Barfresh%20TGPCY48%20peach%20smoothie.pdf?dl=0" TargetMode="External"/><Relationship Id="rId439" Type="http://schemas.openxmlformats.org/officeDocument/2006/relationships/hyperlink" Target="https://www.dropbox.com/s/23u38g78awz5wbs/Yangs%20General%20Tso%2015563-0%2007062017.pdf?dl=0" TargetMode="External"/><Relationship Id="rId201" Type="http://schemas.openxmlformats.org/officeDocument/2006/relationships/hyperlink" Target="https://www.dropbox.com/s/l082p9g3f9zwb3g/Kellogg%20WG%20Chocolate%20Fudge%20Poptart%2010317%20CN.pdf?dl=0" TargetMode="External"/><Relationship Id="rId243" Type="http://schemas.openxmlformats.org/officeDocument/2006/relationships/hyperlink" Target="https://www.dropbox.com/s/olx14v60udg91xr/Kens%20Parm%20PC%20pkt.pdf?dl=0" TargetMode="External"/><Relationship Id="rId285" Type="http://schemas.openxmlformats.org/officeDocument/2006/relationships/hyperlink" Target="https://www.dropbox.com/s/dta60en8t28ujdh/7507.Super%20Slice%20RS%20Lemon.pdf?dl=0" TargetMode="External"/><Relationship Id="rId450" Type="http://schemas.openxmlformats.org/officeDocument/2006/relationships/hyperlink" Target="https://www.dropbox.com/s/0fl0h5ky7uhj4v0/54410%20WHOLE%20GRAIN%20BREADED%20WD%20CHICKEN%20NUGGET%2C%20FULLY%20COOKED%2C%20CN%20LABELED.pdf?dl=0" TargetMode="External"/><Relationship Id="rId38" Type="http://schemas.openxmlformats.org/officeDocument/2006/relationships/hyperlink" Target="https://www.dropbox.com/s/rh0rhgpnxpthkan/Del%20Monte%20Pears.pdf?dl=0" TargetMode="External"/><Relationship Id="rId103" Type="http://schemas.openxmlformats.org/officeDocument/2006/relationships/hyperlink" Target="https://www.dropbox.com/s/dwgekmbnloia45x/86151%2020085%20KRUSTEAZ%20Whole%20Grain%20Pancake%2012-12-1.14%20OZ.pdf?dl=0" TargetMode="External"/><Relationship Id="rId310" Type="http://schemas.openxmlformats.org/officeDocument/2006/relationships/hyperlink" Target="https://www.dropbox.com/s/1ijxhmxpfnfyu2d/BakeCrafter%20Grilled%20cheese%206659.pdf?dl=0" TargetMode="External"/><Relationship Id="rId91" Type="http://schemas.openxmlformats.org/officeDocument/2006/relationships/hyperlink" Target="https://www.dropbox.com/s/ysgzauhz28050rs/Kix.pdf?dl=0" TargetMode="External"/><Relationship Id="rId145" Type="http://schemas.openxmlformats.org/officeDocument/2006/relationships/hyperlink" Target="https://www.dropbox.com/s/hnmevq0nrfhi60v/Tasty%20Lasagna.pdf?dl=0" TargetMode="External"/><Relationship Id="rId187" Type="http://schemas.openxmlformats.org/officeDocument/2006/relationships/hyperlink" Target="https://www.dropbox.com/s/xm12u8y56iwjifk/G%20Mills%20Fruit%20Roll%20Up%20RS%20Strawberry%2010691.pdf?dl=0" TargetMode="External"/><Relationship Id="rId352" Type="http://schemas.openxmlformats.org/officeDocument/2006/relationships/hyperlink" Target="https://www.dropbox.com/s/pzx44pg3307vw48/7502.Super%20Slice%20Zucchini.pdf?dl=0" TargetMode="External"/><Relationship Id="rId394" Type="http://schemas.openxmlformats.org/officeDocument/2006/relationships/hyperlink" Target="https://www.dropbox.com/s/fjuu9hw6iqvblm0/14006_par_baked_pizza_crust_16_in_042214.pdf?dl=0" TargetMode="External"/><Relationship Id="rId408" Type="http://schemas.openxmlformats.org/officeDocument/2006/relationships/hyperlink" Target="https://www.dropbox.com/s/m3v2os1fuuda461/Bongards%2040295-1%20String%20Cheese%2007062017.pdf?dl=0" TargetMode="External"/><Relationship Id="rId212" Type="http://schemas.openxmlformats.org/officeDocument/2006/relationships/hyperlink" Target="https://www.dropbox.com/s/sp6p3rckzywpyyn/Mission%20WG%20Tri%20Color%20Tortilla%20Chips%2020425%20CN.pdf?dl=0" TargetMode="External"/><Relationship Id="rId254" Type="http://schemas.openxmlformats.org/officeDocument/2006/relationships/hyperlink" Target="https://www.dropbox.com/s/a7c4k0aj3xqwt7c/38000%2092313%20Eggo%20Cinnamon%20Mini%20Waffle%20Bites%20FAFH%20LR%20NLI_14641_10-23-2017_Public.pdf?dl=0" TargetMode="External"/><Relationship Id="rId49" Type="http://schemas.openxmlformats.org/officeDocument/2006/relationships/hyperlink" Target="https://www.dropbox.com/s/t1us4pxnhoqwkik/Richs%204x4%20Flatbread.pdf?dl=0" TargetMode="External"/><Relationship Id="rId114" Type="http://schemas.openxmlformats.org/officeDocument/2006/relationships/hyperlink" Target="https://www.dropbox.com/s/skmuo1vs879abjx/Yoplait%20Strawberry%20Yogurt%20Parfait%20Pro%2099577.pdf?dl=0" TargetMode="External"/><Relationship Id="rId296" Type="http://schemas.openxmlformats.org/officeDocument/2006/relationships/hyperlink" Target="https://www.dropbox.com/s/0hlq5ha0czo9bnn/MAJOR%2081901%20Superb%20Low%20Sodium%20Chicken%20Gravy%20Mix%20No%20MSG%20Added%20%28002%29.pdf?dl=0" TargetMode="External"/><Relationship Id="rId461" Type="http://schemas.openxmlformats.org/officeDocument/2006/relationships/hyperlink" Target="https://www.dropbox.com/s/lr7wowqwpb15lsw/54464%20SPICY%20WHOLE%20GRAIN%20BREADED%20WD%20NATURAL%20SHAPE%20CHICKEN%20PATTY%2C%20FULLY%20COOKED%2C%20CN%20LABELED.pdf?dl=0" TargetMode="External"/><Relationship Id="rId60" Type="http://schemas.openxmlformats.org/officeDocument/2006/relationships/hyperlink" Target="https://www.dropbox.com/s/0mdbp6pbp7gh8jp/14839_whole_grain_donut.pdf?dl=0" TargetMode="External"/><Relationship Id="rId156" Type="http://schemas.openxmlformats.org/officeDocument/2006/relationships/hyperlink" Target="https://www.dropbox.com/s/tmhgkx2km5nhg2t/Simplot%20Sidewinder%20Fries%20Smokey%20BBQ%2032087%20CN.pdf?dl=0" TargetMode="External"/><Relationship Id="rId198" Type="http://schemas.openxmlformats.org/officeDocument/2006/relationships/hyperlink" Target="https://www.dropbox.com/s/ao5d1eter4kektv/Popchips%20Sea%20salt%20vinegar%2075500.pdf?dl=0" TargetMode="External"/><Relationship Id="rId321" Type="http://schemas.openxmlformats.org/officeDocument/2006/relationships/hyperlink" Target="https://www.dropbox.com/s/ip0szkaig55v56h/Father%20Sam%2096003%206%20inch.pdf?dl=0" TargetMode="External"/><Relationship Id="rId363" Type="http://schemas.openxmlformats.org/officeDocument/2006/relationships/hyperlink" Target="https://www.dropbox.com/s/7gic0l4u4d2ovwj/A3500%20Nutritional%20Info.pdf?dl=0" TargetMode="External"/><Relationship Id="rId419" Type="http://schemas.openxmlformats.org/officeDocument/2006/relationships/hyperlink" Target="https://www.dropbox.com/s/k9s8x0aur4av6dq/Jones%2018750%20sausage%202%20oz%20patty.pdf?dl=0" TargetMode="External"/><Relationship Id="rId223" Type="http://schemas.openxmlformats.org/officeDocument/2006/relationships/hyperlink" Target="https://www.dropbox.com/s/o504d4jy18ne1e9/RFDoritosWildWhiteNacho_PFS_%2867609%29_1oz_012022.pdf?dl=0" TargetMode="External"/><Relationship Id="rId430" Type="http://schemas.openxmlformats.org/officeDocument/2006/relationships/hyperlink" Target="https://www.dropbox.com/s/99jb5fo5bljhboc/Tyson%20meatball%2010000097726-97726-3-17-505-0.pdf?dl=0" TargetMode="External"/><Relationship Id="rId18" Type="http://schemas.openxmlformats.org/officeDocument/2006/relationships/hyperlink" Target="https://www.dropbox.com/s/1b25fwqmij4hciw/Dakota%20Elbows.pdf?dl=0" TargetMode="External"/><Relationship Id="rId265" Type="http://schemas.openxmlformats.org/officeDocument/2006/relationships/hyperlink" Target="https://www.dropbox.com/s/xkrxouuxu2nzy1w/MAJOR%2083241%20Superb%20Turkey%20Gravy%20Mix%20No%20MSG%20Added.pdf?dl=0" TargetMode="External"/><Relationship Id="rId125" Type="http://schemas.openxmlformats.org/officeDocument/2006/relationships/hyperlink" Target="https://www.dropbox.com/s/nm5uwsfs86e0wtf/Viking%20WG%20Fish%20Sticks%20Potato%20Crusted%2035397.pdf?dl=0" TargetMode="External"/><Relationship Id="rId167" Type="http://schemas.openxmlformats.org/officeDocument/2006/relationships/hyperlink" Target="https://www.dropbox.com/s/f17z3jf486ldgsh/BakedCheetosCrunchy_PFS_%20%2862933%29_.875oz_012022.pdf?dl=0" TargetMode="External"/><Relationship Id="rId332" Type="http://schemas.openxmlformats.org/officeDocument/2006/relationships/hyperlink" Target="https://www.dropbox.com/s/b7a5ohuas4a052m/KENS%20MAYONNAISE%200898%20%2018050.pdf?dl=0" TargetMode="External"/><Relationship Id="rId374" Type="http://schemas.openxmlformats.org/officeDocument/2006/relationships/hyperlink" Target="https://www.dropbox.com/s/tzjt2pb4qvcvb6p/Dispenser%20mayo.pdf?dl=0" TargetMode="External"/><Relationship Id="rId71" Type="http://schemas.openxmlformats.org/officeDocument/2006/relationships/hyperlink" Target="https://www.dropbox.com/s/8vsw537infxy6a8/Golden%20Grahams.pdf?dl=0" TargetMode="External"/><Relationship Id="rId234" Type="http://schemas.openxmlformats.org/officeDocument/2006/relationships/hyperlink" Target="https://www.dropbox.com/s/biorxjq7xpms7gx/KE0965ZY.pdf?dl=0" TargetMode="External"/><Relationship Id="rId2" Type="http://schemas.openxmlformats.org/officeDocument/2006/relationships/hyperlink" Target="https://www.dropbox.com/s/fzns9v2pba8s4yn/DC%20Syrup.pdf?dl=0" TargetMode="External"/><Relationship Id="rId29" Type="http://schemas.openxmlformats.org/officeDocument/2006/relationships/hyperlink" Target="https://www.dropbox.com/s/15le08o292z069s/1000006188_050621.pdf?dl=0" TargetMode="External"/><Relationship Id="rId276" Type="http://schemas.openxmlformats.org/officeDocument/2006/relationships/hyperlink" Target="https://www.dropbox.com/s/vkalnxy10a8zlb8/Envy.PDF?dl=0" TargetMode="External"/><Relationship Id="rId441" Type="http://schemas.openxmlformats.org/officeDocument/2006/relationships/hyperlink" Target="https://www.dropbox.com/s/2dq05uqf4wq42ii/54409%20WHOLE%20GRAIN%20BREADED%20WD%20POPCORN%20CHICKEN%2C%20FULLY%20COOKED%2C%20CN%20LABELED.pdf?dl=0" TargetMode="External"/><Relationship Id="rId40" Type="http://schemas.openxmlformats.org/officeDocument/2006/relationships/hyperlink" Target="https://www.dropbox.com/s/yy9ktlojmt22h9c/Switch%20Nutirionals%20Fruit%20Punch%20010417.pdf?dl=0" TargetMode="External"/><Relationship Id="rId136" Type="http://schemas.openxmlformats.org/officeDocument/2006/relationships/hyperlink" Target="https://www.dropbox.com/s/28molqwyh1n1kov/Armour%20Bacon%20Bits%20%2312254.pdf?dl=0" TargetMode="External"/><Relationship Id="rId178" Type="http://schemas.openxmlformats.org/officeDocument/2006/relationships/hyperlink" Target="https://www.dropbox.com/s/addu3cm3mf0zhtt/Keebler%20Animal%20Cracker%20WG%2011244%20CN.pdf?dl=0" TargetMode="External"/><Relationship Id="rId301" Type="http://schemas.openxmlformats.org/officeDocument/2006/relationships/hyperlink" Target="https://www.dropbox.com/s/0cjan34mlzmibic/Arlington%20waffles%20-%20Buttery%20Maple.pdf?dl=0" TargetMode="External"/><Relationship Id="rId343" Type="http://schemas.openxmlformats.org/officeDocument/2006/relationships/hyperlink" Target="https://www.dropbox.com/s/icsaoe5i3qyj99r/10232075_Ben%27s%20Original%20Whole%20Grain%20Brown%2025%23.pdf?dl=0" TargetMode="External"/><Relationship Id="rId61" Type="http://schemas.openxmlformats.org/officeDocument/2006/relationships/hyperlink" Target="https://www.dropbox.com/s/ih9w1zwz4qmptl1/Mini%20Cini.pdf?dl=0" TargetMode="External"/><Relationship Id="rId82" Type="http://schemas.openxmlformats.org/officeDocument/2006/relationships/hyperlink" Target="https://www.dropbox.com/s/cpjlibhlb4f2yb6/04931%20PFS.PDF?dl=0" TargetMode="External"/><Relationship Id="rId199" Type="http://schemas.openxmlformats.org/officeDocument/2006/relationships/hyperlink" Target="https://www.dropbox.com/s/w6oze9l05t2msmo/Kellogg%20WG%20Poptart%20Blueberry%201.7oz%2010334%20CN.pdf?dl=0" TargetMode="External"/><Relationship Id="rId203" Type="http://schemas.openxmlformats.org/officeDocument/2006/relationships/hyperlink" Target="https://www.dropbox.com/s/43zf1oay1irf00c/J%26J%20WG%20Pretzel%202.2oz%2042185%20CN.pdf?dl=0" TargetMode="External"/><Relationship Id="rId385" Type="http://schemas.openxmlformats.org/officeDocument/2006/relationships/hyperlink" Target="https://www.dropbox.com/s/85gac63ihgnotls/Wild%20Mikes%20Jalapeno%20bites.pdf?dl=0" TargetMode="External"/><Relationship Id="rId19" Type="http://schemas.openxmlformats.org/officeDocument/2006/relationships/hyperlink" Target="https://www.dropbox.com/s/w7whk8skaqflhp7/Guacamole%20product_specification_10071179193425.pdf?dl=0" TargetMode="External"/><Relationship Id="rId224" Type="http://schemas.openxmlformats.org/officeDocument/2006/relationships/hyperlink" Target="https://www.dropbox.com/s/2m0hen6rjdzku58/Campbells%20Tomato%20Soup.pdf?dl=0" TargetMode="External"/><Relationship Id="rId245" Type="http://schemas.openxmlformats.org/officeDocument/2006/relationships/hyperlink" Target="https://www.dropbox.com/s/0xlhtuvv0ell2lg/KE0608.pdf?dl=0" TargetMode="External"/><Relationship Id="rId266" Type="http://schemas.openxmlformats.org/officeDocument/2006/relationships/hyperlink" Target="https://www.dropbox.com/s/h8jig3tcl700ndw/McCain%20OIF00215A_050621.pdf?dl=0" TargetMode="External"/><Relationship Id="rId287" Type="http://schemas.openxmlformats.org/officeDocument/2006/relationships/hyperlink" Target="https://www.dropbox.com/s/0h9107dqd8agnyu/DC%20Sweet%20chili.pdf?dl=0" TargetMode="External"/><Relationship Id="rId410" Type="http://schemas.openxmlformats.org/officeDocument/2006/relationships/hyperlink" Target="https://www.dropbox.com/s/ryxxkd8xrnz1v9r/Tyson%20Rib%2010000013817.pdf?dl=0" TargetMode="External"/><Relationship Id="rId431" Type="http://schemas.openxmlformats.org/officeDocument/2006/relationships/hyperlink" Target="https://www.dropbox.com/s/jcd3bxli34huuo7/75156-94105%20nutritional.pdf?dl=0" TargetMode="External"/><Relationship Id="rId452" Type="http://schemas.openxmlformats.org/officeDocument/2006/relationships/hyperlink" Target="https://www.dropbox.com/s/jdvkomw44mxodvf/54463%20WHOLE%20GRAIN%20BREADED%20WD%20NATURAL%20SHAPE%20CHICKEN%20PATTY%2C%20FULLY%20COOKED%2C%20CN%20LABELED.pdf?dl=0" TargetMode="External"/><Relationship Id="rId30" Type="http://schemas.openxmlformats.org/officeDocument/2006/relationships/hyperlink" Target="https://www.dropbox.com/s/vr8acewu56l49lo/Hersheys%20Chocolate%20milk%20SS.pdf?dl=0" TargetMode="External"/><Relationship Id="rId105" Type="http://schemas.openxmlformats.org/officeDocument/2006/relationships/hyperlink" Target="https://www.dropbox.com/s/lozlyqhz59qgmtl/Bridgford%20Honey%20Wheat%20rolls.pdf?dl=0" TargetMode="External"/><Relationship Id="rId126" Type="http://schemas.openxmlformats.org/officeDocument/2006/relationships/hyperlink" Target="https://www.dropbox.com/s/uhgfxgbq6c27kqi/Armour%20Franks%20Beef%20LS%2042764.pdf?dl=0" TargetMode="External"/><Relationship Id="rId147" Type="http://schemas.openxmlformats.org/officeDocument/2006/relationships/hyperlink" Target="https://www.dropbox.com/s/9mwsy54ofbojep2/Max%20WG%20Stuffed%20Crust%20Pizza%2042275.pdf?dl=0" TargetMode="External"/><Relationship Id="rId168" Type="http://schemas.openxmlformats.org/officeDocument/2006/relationships/hyperlink" Target="https://www.dropbox.com/s/34u4r71oxiyckf3/BakedCheetosFlaminHot_PFS_%2862984%29_.875oz_012022.pdf?dl=0" TargetMode="External"/><Relationship Id="rId312" Type="http://schemas.openxmlformats.org/officeDocument/2006/relationships/hyperlink" Target="https://www.dropbox.com/s/33k0gi2rbrw33hw/Bakecrafter%206648%20Turkey%20Sub.pdf?dl=0" TargetMode="External"/><Relationship Id="rId333" Type="http://schemas.openxmlformats.org/officeDocument/2006/relationships/hyperlink" Target="https://www.dropbox.com/s/0aveo89qtik2sht/KE1055KensMetropolitanSelectBlueRibbonTexasStyleBarbecueSauce.pdf?dl=0" TargetMode="External"/><Relationship Id="rId354" Type="http://schemas.openxmlformats.org/officeDocument/2006/relationships/hyperlink" Target="https://www.dropbox.com/s/ejv87gco4zf0zdt/Richs%2065225Pizza%20Cheese%20Crunchers.pdf?dl=0" TargetMode="External"/><Relationship Id="rId51" Type="http://schemas.openxmlformats.org/officeDocument/2006/relationships/hyperlink" Target="https://www.dropbox.com/s/bpk3j2nm3tcdm32/13839%20Mini%20bagel.pdf?dl=0" TargetMode="External"/><Relationship Id="rId72" Type="http://schemas.openxmlformats.org/officeDocument/2006/relationships/hyperlink" Target="https://www.dropbox.com/s/ul93csx6vs3z42c/Trix.pdf?dl=0" TargetMode="External"/><Relationship Id="rId93" Type="http://schemas.openxmlformats.org/officeDocument/2006/relationships/hyperlink" Target="https://www.dropbox.com/s/iihdmj2acdlf9ro/39911%20Cup%20Ultimate%20Cheddar%20Cheese%20Dip%20Cups.pdf?dl=0" TargetMode="External"/><Relationship Id="rId189" Type="http://schemas.openxmlformats.org/officeDocument/2006/relationships/hyperlink" Target="https://www.dropbox.com/s/x9ctw0aqralqkrw/BakedFunyuns_PFS_%2866689%29_.75oz_012022%20%281%29.pdf?dl=0" TargetMode="External"/><Relationship Id="rId375" Type="http://schemas.openxmlformats.org/officeDocument/2006/relationships/hyperlink" Target="https://www.dropbox.com/s/pn5zqx4m5v51l97/MCF03927%20Deli%20Roasters.pdf?dl=0" TargetMode="External"/><Relationship Id="rId396" Type="http://schemas.openxmlformats.org/officeDocument/2006/relationships/hyperlink" Target="https://www.dropbox.com/s/07cde1zcag1t0bd/40406%20BeneFIT%20Bar%202.5%20Cocoa.pdf?dl=0" TargetMode="External"/><Relationship Id="rId3" Type="http://schemas.openxmlformats.org/officeDocument/2006/relationships/hyperlink" Target="https://www.dropbox.com/s/suy0avzlf686kiz/Disp%20BBQ.pdf?dl=0" TargetMode="External"/><Relationship Id="rId214" Type="http://schemas.openxmlformats.org/officeDocument/2006/relationships/hyperlink" Target="https://www.dropbox.com/s/jtbkwpuk27lxp1o/Krusteaz%2040333%20MFS%20WG%20Belgian%20Waffle%20Stick.pdf?dl=0" TargetMode="External"/><Relationship Id="rId235" Type="http://schemas.openxmlformats.org/officeDocument/2006/relationships/hyperlink" Target="https://www.dropbox.com/s/leuzgtzmz9l7w85/KE0808.pdf?dl=0" TargetMode="External"/><Relationship Id="rId256" Type="http://schemas.openxmlformats.org/officeDocument/2006/relationships/hyperlink" Target="https://www.dropbox.com/s/4820d7uznd3rktt/17015pizzadoughbidspec1.pdf?dl=0" TargetMode="External"/><Relationship Id="rId277" Type="http://schemas.openxmlformats.org/officeDocument/2006/relationships/hyperlink" Target="https://www.dropbox.com/s/3to2v58sel77x3l/Popchips%20SCO%2077700.pdf?dl=0" TargetMode="External"/><Relationship Id="rId298" Type="http://schemas.openxmlformats.org/officeDocument/2006/relationships/hyperlink" Target="https://www.dropbox.com/s/7lt6zjq1fdhfiao/Bakecrafter%20Kaiser%204067.pdf?dl=0" TargetMode="External"/><Relationship Id="rId400" Type="http://schemas.openxmlformats.org/officeDocument/2006/relationships/hyperlink" Target="https://www.dropbox.com/s/xunqn7gb1vj93d1/0375IW.pdf?dl=0" TargetMode="External"/><Relationship Id="rId421" Type="http://schemas.openxmlformats.org/officeDocument/2006/relationships/hyperlink" Target="https://www.dropbox.com/s/njt6dh3o6fufq16/Bakecrafter%201645%201%20oz%20roll.pdf?dl=0" TargetMode="External"/><Relationship Id="rId442" Type="http://schemas.openxmlformats.org/officeDocument/2006/relationships/hyperlink" Target="https://www.dropbox.com/s/varxyhlap0qd1kr/Rich%20Chicks%2054485.pdf?dl=0" TargetMode="External"/><Relationship Id="rId463" Type="http://schemas.openxmlformats.org/officeDocument/2006/relationships/hyperlink" Target="https://www.dropbox.com/s/ri250khztfqdfxw/Tyson%20tender%2010703340928.pdf?dl=0" TargetMode="External"/><Relationship Id="rId116" Type="http://schemas.openxmlformats.org/officeDocument/2006/relationships/hyperlink" Target="https://www.dropbox.com/s/ba8objhblmhqmd7/Dannon%20Danimals%20Straw%20Ban%204oz%20Yogurt%2030541.pdf?dl=0" TargetMode="External"/><Relationship Id="rId137" Type="http://schemas.openxmlformats.org/officeDocument/2006/relationships/hyperlink" Target="https://www.dropbox.com/s/qss3aq57co17anb/Vegalene%20Allergen%20Free%20Pan%20Coating%2013717.pdf?dl=0" TargetMode="External"/><Relationship Id="rId158" Type="http://schemas.openxmlformats.org/officeDocument/2006/relationships/hyperlink" Target="https://www.dropbox.com/s/p14jl8k94ffmsch/1000004309_061721.pdf?dl=0" TargetMode="External"/><Relationship Id="rId302" Type="http://schemas.openxmlformats.org/officeDocument/2006/relationships/hyperlink" Target="https://www.dropbox.com/s/mb4k7botyw9necn/Arlington%20waffles%20-%20Sweet%20Cinnamon.pdf?dl=0" TargetMode="External"/><Relationship Id="rId323" Type="http://schemas.openxmlformats.org/officeDocument/2006/relationships/hyperlink" Target="https://www.dropbox.com/s/qnvzrwrfe0q19x2/Bakecrafter%201475%20Pancake.pdf?dl=0" TargetMode="External"/><Relationship Id="rId344" Type="http://schemas.openxmlformats.org/officeDocument/2006/relationships/hyperlink" Target="https://www.dropbox.com/s/mhqdne2rqnpyefa/10234221_Ben%27s%20Original%20FS%20Roasted%20Chicken%20Brown%20Rice_09092021.pdf?dl=0" TargetMode="External"/><Relationship Id="rId20" Type="http://schemas.openxmlformats.org/officeDocument/2006/relationships/hyperlink" Target="https://www.dropbox.com/s/7r3528cig85q2kg/Kens%20HM%20cup.pdf?dl=0" TargetMode="External"/><Relationship Id="rId41" Type="http://schemas.openxmlformats.org/officeDocument/2006/relationships/hyperlink" Target="https://www.dropbox.com/s/rprizlz0abr5wd0/Switch%20Nutritionals%20Kiwi%20Berry%20010417.pdf?dl=0" TargetMode="External"/><Relationship Id="rId62" Type="http://schemas.openxmlformats.org/officeDocument/2006/relationships/hyperlink" Target="https://www.dropbox.com/s/099g9cea4vk99w0/06666.pdf?dl=0" TargetMode="External"/><Relationship Id="rId83" Type="http://schemas.openxmlformats.org/officeDocument/2006/relationships/hyperlink" Target="https://www.dropbox.com/s/99vm5qjdemi4a0h/04934%20PFS.PDF?dl=0" TargetMode="External"/><Relationship Id="rId179" Type="http://schemas.openxmlformats.org/officeDocument/2006/relationships/hyperlink" Target="https://www.dropbox.com/s/6108a8uz1dikyxd/Kellogg%20Bug%20Bite%20Grahams%2010276%20CN.pdf?dl=0" TargetMode="External"/><Relationship Id="rId365" Type="http://schemas.openxmlformats.org/officeDocument/2006/relationships/hyperlink" Target="https://www.dropbox.com/s/2inf27vq67onycx/Bakecrafter%204005%20breadstick.pdf?dl=0" TargetMode="External"/><Relationship Id="rId386" Type="http://schemas.openxmlformats.org/officeDocument/2006/relationships/hyperlink" Target="https://www.dropbox.com/s/f14fq4jk5unu59n/215174%20Pioneer%20Sweet%20Corn%20Muffin%20Mix.pdf?dl=0" TargetMode="External"/><Relationship Id="rId190" Type="http://schemas.openxmlformats.org/officeDocument/2006/relationships/hyperlink" Target="https://www.dropbox.com/s/iqguvfyguk7o5c2/Campbell%20WG%20Cheddar%20Goldfish%20Bulk%2011885%20CN.pdf?dl=0" TargetMode="External"/><Relationship Id="rId204" Type="http://schemas.openxmlformats.org/officeDocument/2006/relationships/hyperlink" Target="https://www.dropbox.com/s/27hrv11kwhusx4i/RoldGoldHeartzels_PFS_%2815940%29_.7oz_012022.pdf?dl=0" TargetMode="External"/><Relationship Id="rId225" Type="http://schemas.openxmlformats.org/officeDocument/2006/relationships/hyperlink" Target="https://www.dropbox.com/s/a43v8u0ul2sjaga/_b_RITZ-CRACKERS-20_3.8-OZ%20%281%29.pdf?dl=0" TargetMode="External"/><Relationship Id="rId246" Type="http://schemas.openxmlformats.org/officeDocument/2006/relationships/hyperlink" Target="https://www.dropbox.com/s/os4xb3kh09k0cey/Disp%20Ranch%20Lite%20.pdf?dl=0" TargetMode="External"/><Relationship Id="rId267" Type="http://schemas.openxmlformats.org/officeDocument/2006/relationships/hyperlink" Target="https://www.dropbox.com/s/udqtc0afeb9cees/KE0789B3.pdf?dl=0" TargetMode="External"/><Relationship Id="rId288" Type="http://schemas.openxmlformats.org/officeDocument/2006/relationships/hyperlink" Target="https://www.dropbox.com/s/zonxjaxbqr8pbwg/LaysKettleRFSmokyBBQ_%2809598%29_1.375oz_012022.pdf?dl=0" TargetMode="External"/><Relationship Id="rId411" Type="http://schemas.openxmlformats.org/officeDocument/2006/relationships/hyperlink" Target="https://www.dropbox.com/s/5tj7ptkss1c3iex/Trio%20Cheese%20Sauce%208%20x%2032%20ounces%20_%20Trio%20_%20Nestl%C3%A9%20Professional.pdf?dl=0" TargetMode="External"/><Relationship Id="rId432" Type="http://schemas.openxmlformats.org/officeDocument/2006/relationships/hyperlink" Target="https://www.dropbox.com/s/yolscq8attgqk6n/Pop%20Tart%20BB%202%20pack.pdf?dl=0" TargetMode="External"/><Relationship Id="rId453" Type="http://schemas.openxmlformats.org/officeDocument/2006/relationships/hyperlink" Target="https://www.dropbox.com/s/hdnhkefgn59m6m4/Tyson%20Item%20070304-0928%20%2810703040928%29.pdf?dl=0" TargetMode="External"/><Relationship Id="rId106" Type="http://schemas.openxmlformats.org/officeDocument/2006/relationships/hyperlink" Target="https://www.dropbox.com/s/2vedykhismhu5c6/08198%20%20WG%20Eng%20Muffin%20Nutritional%20%281%29.pdf?dl=0" TargetMode="External"/><Relationship Id="rId127" Type="http://schemas.openxmlformats.org/officeDocument/2006/relationships/hyperlink" Target="https://www.dropbox.com/s/bg9ie2rq0ujwhga/Jennie%20O%20frank.pdf?dl=0" TargetMode="External"/><Relationship Id="rId313" Type="http://schemas.openxmlformats.org/officeDocument/2006/relationships/hyperlink" Target="https://www.dropbox.com/s/wrheb9f1rbttsed/Bakecrafter%206654%20Ham%20and%20Cheese%20sub.pdf?dl=0" TargetMode="External"/><Relationship Id="rId10" Type="http://schemas.openxmlformats.org/officeDocument/2006/relationships/hyperlink" Target="https://www.dropbox.com/s/12zwfg16lbvkrli/Tostitos_WGRCrispyRounds_PFS_16oz_%2862399%29_062021.pdf?dl=0" TargetMode="External"/><Relationship Id="rId31" Type="http://schemas.openxmlformats.org/officeDocument/2006/relationships/hyperlink" Target="https://www.dropbox.com/s/4dtldxslx4q7plh/Hersheys%20white%20milk%20SS.pdf?dl=0" TargetMode="External"/><Relationship Id="rId52" Type="http://schemas.openxmlformats.org/officeDocument/2006/relationships/hyperlink" Target="https://www.dropbox.com/s/vcby0e0q4ac12du/7680000074%20Lender%27s%20White%20WG%20bagel-signed.pdf?dl=0" TargetMode="External"/><Relationship Id="rId73" Type="http://schemas.openxmlformats.org/officeDocument/2006/relationships/hyperlink" Target="https://www.dropbox.com/s/sxgrqroi1ay6p48/FF.pdf?dl=0" TargetMode="External"/><Relationship Id="rId94" Type="http://schemas.openxmlformats.org/officeDocument/2006/relationships/hyperlink" Target="https://www.dropbox.com/s/3f4g1kka9szx631/Aesop%20Honey%20Wheat%20Bagel%204.5oz%20%2398195.pdf?dl=0" TargetMode="External"/><Relationship Id="rId148" Type="http://schemas.openxmlformats.org/officeDocument/2006/relationships/hyperlink" Target="https://www.dropbox.com/s/aogjcaxl15abhr5/Wild%20Mike%27s%2080550-80650%20SPEC%20SHEET-PFS-MMA-GRAINS.pdf?dl=0" TargetMode="External"/><Relationship Id="rId169" Type="http://schemas.openxmlformats.org/officeDocument/2006/relationships/hyperlink" Target="https://www.dropbox.com/s/gyqzubk0h2oorqz/Kellogg%20Cheese%20It%20WG%2011317%20CN.pdf?dl=0" TargetMode="External"/><Relationship Id="rId334" Type="http://schemas.openxmlformats.org/officeDocument/2006/relationships/hyperlink" Target="https://www.dropbox.com/s/mi82b36krz999gg/MCF05074_050621.pdf?dl=0" TargetMode="External"/><Relationship Id="rId355" Type="http://schemas.openxmlformats.org/officeDocument/2006/relationships/hyperlink" Target="https://www.dropbox.com/s/0hi88qftopah0jy/Wild%20Mikes%2020311%208%20cut.pdf?dl=0" TargetMode="External"/><Relationship Id="rId376" Type="http://schemas.openxmlformats.org/officeDocument/2006/relationships/hyperlink" Target="https://www.dropbox.com/s/n0l4td61tcve059/Zeezee%20mixees%20615789.pdf?dl=0" TargetMode="External"/><Relationship Id="rId397" Type="http://schemas.openxmlformats.org/officeDocument/2006/relationships/hyperlink" Target="https://www.dropbox.com/s/krgs0ooivx1h5ou/40402%20BeneFit%20Bar%202.5%20oz%20Banana%20Choc%20Chunk.pdf?dl=0" TargetMode="External"/><Relationship Id="rId4" Type="http://schemas.openxmlformats.org/officeDocument/2006/relationships/hyperlink" Target="https://www.dropbox.com/s/t4y4w0nt29giq9h/Disp%20Must.pdf?dl=0" TargetMode="External"/><Relationship Id="rId180" Type="http://schemas.openxmlformats.org/officeDocument/2006/relationships/hyperlink" Target="https://www.dropbox.com/s/oqyq9sx7xvhqv50/21992%20-%202-48oz%20Craisins%20Original.pdf?dl=0" TargetMode="External"/><Relationship Id="rId215" Type="http://schemas.openxmlformats.org/officeDocument/2006/relationships/hyperlink" Target="https://www.dropbox.com/s/fzf7ylo36g4umxq/FantastixFH_PFS_%2843578%29_1oz_012022.pdf?dl=0" TargetMode="External"/><Relationship Id="rId236" Type="http://schemas.openxmlformats.org/officeDocument/2006/relationships/hyperlink" Target="https://www.dropbox.com/s/asuf1em3pui5k0r/KE827B3.pdf?dl=0" TargetMode="External"/><Relationship Id="rId257" Type="http://schemas.openxmlformats.org/officeDocument/2006/relationships/hyperlink" Target="https://www.dropbox.com/s/lqn781ivwq7ekwl/Fluff.pdf?dl=0" TargetMode="External"/><Relationship Id="rId278" Type="http://schemas.openxmlformats.org/officeDocument/2006/relationships/hyperlink" Target="https://www.dropbox.com/s/eesu8ztqklwcny9/DEWAFFLEBAKERS%20CHOC%20CHIP%20PANCAKES.pdf?dl=0" TargetMode="External"/><Relationship Id="rId401" Type="http://schemas.openxmlformats.org/officeDocument/2006/relationships/hyperlink" Target="https://www.dropbox.com/s/yzh7vkky9t2jza0/Bakecrafter%20447%20FT%20sticks.pdf?dl=0" TargetMode="External"/><Relationship Id="rId422" Type="http://schemas.openxmlformats.org/officeDocument/2006/relationships/hyperlink" Target="https://www.dropbox.com/s/mwwhzlbwt1pmmu1/Barilla%20Gluten%20Free%20spec.pdf?dl=0" TargetMode="External"/><Relationship Id="rId443" Type="http://schemas.openxmlformats.org/officeDocument/2006/relationships/hyperlink" Target="https://www.dropbox.com/s/19u4tfik8ddsb78/IFS%2072001%28%206PACK%29%20%26%2082001%28%202PACK%29%20TANGERINE%20CHICKEN%20WG.pdf?dl=0" TargetMode="External"/><Relationship Id="rId464" Type="http://schemas.openxmlformats.org/officeDocument/2006/relationships/hyperlink" Target="https://www.dropbox.com/s/l005dsqg6j3q76v/Franks%20Red%20Hot%20Buffalo%20Sauce%20Dispenser%2025715.pdf?dl=0" TargetMode="External"/><Relationship Id="rId303" Type="http://schemas.openxmlformats.org/officeDocument/2006/relationships/hyperlink" Target="https://www.dropbox.com/s/apyn0c8lrdeadm2/Arlington%20waffles%20-%20Wild%20Blueberry.pdf?dl=0" TargetMode="External"/><Relationship Id="rId42" Type="http://schemas.openxmlformats.org/officeDocument/2006/relationships/hyperlink" Target="https://www.dropbox.com/s/yp0ctwr548hz2xh/Switch%20Nutritionals%20Orange%20Tangerine%20010417.pdf?dl=0" TargetMode="External"/><Relationship Id="rId84" Type="http://schemas.openxmlformats.org/officeDocument/2006/relationships/hyperlink" Target="https://www.dropbox.com/s/0xkwpte4lsximeg/04935%20PFS.PDF?dl=0" TargetMode="External"/><Relationship Id="rId138" Type="http://schemas.openxmlformats.org/officeDocument/2006/relationships/hyperlink" Target="https://www.dropbox.com/s/yig90cp7nncbwmn/Huy%20Fong%20Sriracha%20Hot%20Sauce%2098025.pdf?dl=0" TargetMode="External"/><Relationship Id="rId345" Type="http://schemas.openxmlformats.org/officeDocument/2006/relationships/hyperlink" Target="https://www.dropbox.com/s/3ng0yavvwwfk96g/Dakota%20Spaghetti.pdf?dl=0" TargetMode="External"/><Relationship Id="rId387" Type="http://schemas.openxmlformats.org/officeDocument/2006/relationships/hyperlink" Target="https://www.dropbox.com/s/5kxw5rpol9iojuy/99486%20Conestoga%20Low%20Sodium%20Brown%20Gravy%20Mix.pdf?dl=0" TargetMode="External"/><Relationship Id="rId191" Type="http://schemas.openxmlformats.org/officeDocument/2006/relationships/hyperlink" Target="https://www.dropbox.com/s/jl8719lz3a21k5e/Kellogg%20Scooby%20Doo%20Grahams%2011334%20CN.pdf?dl=0" TargetMode="External"/><Relationship Id="rId205" Type="http://schemas.openxmlformats.org/officeDocument/2006/relationships/hyperlink" Target="https://www.dropbox.com/s/35btihzsf9i243b/FL%20Rold%20Gold%20Fun%20Size%20Tiny%20Twists%2011734.pdf?dl=0" TargetMode="External"/><Relationship Id="rId247" Type="http://schemas.openxmlformats.org/officeDocument/2006/relationships/hyperlink" Target="https://www.dropbox.com/s/rsy9m93ax1c1p49/KE0708ZY.pdf?dl=0" TargetMode="External"/><Relationship Id="rId412" Type="http://schemas.openxmlformats.org/officeDocument/2006/relationships/hyperlink" Target="https://www.dropbox.com/s/z5b700osibx64hm/Trio%20Alfredo%20Sauce%20Mix%208%20x%2016%20ounces%20_%20Trio%20_%20Nestl%C3%A9%20Professional.pdf?dl=0" TargetMode="External"/><Relationship Id="rId107" Type="http://schemas.openxmlformats.org/officeDocument/2006/relationships/hyperlink" Target="https://www.dropbox.com/s/xexo6ogy2nzehbt/Kens%20Boom%20Boom%20Sauce%2017480.pdf?dl=0" TargetMode="External"/><Relationship Id="rId289" Type="http://schemas.openxmlformats.org/officeDocument/2006/relationships/hyperlink" Target="https://www.dropbox.com/s/04xk8p0dggvj0xv/LaysKettleRFOriginal_%2825115%29_1.375oz_032022.pdf?dl=0" TargetMode="External"/><Relationship Id="rId454" Type="http://schemas.openxmlformats.org/officeDocument/2006/relationships/hyperlink" Target="https://www.dropbox.com/s/pousahsgi75yyc7/Tyson%20Item%20666010-0928%20%2816660100928%29.pdf?dl=0" TargetMode="External"/><Relationship Id="rId11" Type="http://schemas.openxmlformats.org/officeDocument/2006/relationships/hyperlink" Target="https://www.dropbox.com/s/h9j3tur85louqjj/Kellogg%20Nutrigrain%20Bar%20Apple%2010121%20CN.pdf?dl=0" TargetMode="External"/><Relationship Id="rId53" Type="http://schemas.openxmlformats.org/officeDocument/2006/relationships/hyperlink" Target="https://www.dropbox.com/s/i9t6w8jpuab7wo4/7680000075%20Lender%27s%20White%20WG%20bagel-signed.pdf?dl=0" TargetMode="External"/><Relationship Id="rId149" Type="http://schemas.openxmlformats.org/officeDocument/2006/relationships/hyperlink" Target="https://www.dropbox.com/s/snr37tz11t7k54p/78985%20Big%20Daddy%20Rolled%20edge.pdf?dl=0" TargetMode="External"/><Relationship Id="rId314" Type="http://schemas.openxmlformats.org/officeDocument/2006/relationships/hyperlink" Target="https://www.dropbox.com/s/yninhfi1sleapm2/41351-%204oz%20Glacier%20Valley%20Water%20Cup-%20OH%20NLEA%20Done.pdf?dl=0" TargetMode="External"/><Relationship Id="rId356" Type="http://schemas.openxmlformats.org/officeDocument/2006/relationships/hyperlink" Target="https://www.dropbox.com/s/z6bpyr8ka2q4w7d/75156-03320%20nutritional.pdf?dl=0" TargetMode="External"/><Relationship Id="rId398" Type="http://schemas.openxmlformats.org/officeDocument/2006/relationships/hyperlink" Target="https://www.dropbox.com/s/fos489f8ofrnj7t/40401%20BeneFit%20Bar%202.5%20Oatmeal%20Choc%20Chip%2040401.pdf?dl=0" TargetMode="External"/><Relationship Id="rId95" Type="http://schemas.openxmlformats.org/officeDocument/2006/relationships/hyperlink" Target="https://www.dropbox.com/s/njjoqebr8jog2me/Michaels%20FT%2075016.pdf?dl=0" TargetMode="External"/><Relationship Id="rId160" Type="http://schemas.openxmlformats.org/officeDocument/2006/relationships/hyperlink" Target="https://www.dropbox.com/s/c2iklb4fuqoror2/Simplot%20Spudster%20Potatoes%2032095%20CN.pdf?dl=0" TargetMode="External"/><Relationship Id="rId216" Type="http://schemas.openxmlformats.org/officeDocument/2006/relationships/hyperlink" Target="https://www.dropbox.com/s/5wo3sw3jup14myb/Keebler%20Orig%20Graham.pdf?dl=0" TargetMode="External"/><Relationship Id="rId423" Type="http://schemas.openxmlformats.org/officeDocument/2006/relationships/hyperlink" Target="https://www.dropbox.com/s/nt4pr9l2qzpjzxj/Perdue%2026203%20GF%20Tender%2002222018.pdf?dl=0" TargetMode="External"/><Relationship Id="rId258" Type="http://schemas.openxmlformats.org/officeDocument/2006/relationships/hyperlink" Target="https://www.dropbox.com/s/rqazcpcskkelmur/Yangs%20Chow%20Mein%20Noodle.pdf?dl=0" TargetMode="External"/><Relationship Id="rId465" Type="http://schemas.openxmlformats.org/officeDocument/2006/relationships/hyperlink" Target="https://www.dropbox.com/s/g5sgruxctl05sm8/Franks%20Red%20Hot%20Sauce%2025780.pdf?dl=0" TargetMode="External"/><Relationship Id="rId22" Type="http://schemas.openxmlformats.org/officeDocument/2006/relationships/hyperlink" Target="https://www.dropbox.com/s/qcjtri6d0pjb5iv/JTM%20Alfredo%20Sauce%20Reduced%20Fat%2020469.pdf?dl=0" TargetMode="External"/><Relationship Id="rId64" Type="http://schemas.openxmlformats.org/officeDocument/2006/relationships/hyperlink" Target="https://www.dropbox.com/s/1ftobmvjrn74awc/BB%20muffin%2002661.pdf?dl=0" TargetMode="External"/><Relationship Id="rId118" Type="http://schemas.openxmlformats.org/officeDocument/2006/relationships/hyperlink" Target="https://www.dropbox.com/s/glknkhhfgnuztbg/Simplot%20Edamame%2031565%20CN.pdf?dl=0" TargetMode="External"/><Relationship Id="rId325" Type="http://schemas.openxmlformats.org/officeDocument/2006/relationships/hyperlink" Target="https://www.dropbox.com/s/jkwmvy9wibb6te4/Dispenser%20catsup.pdf?dl=0" TargetMode="External"/><Relationship Id="rId367" Type="http://schemas.openxmlformats.org/officeDocument/2006/relationships/hyperlink" Target="https://www.dropbox.com/s/b708jbdw1pk06m2/212665%20Pioneer%20Whole%20Grain%20Muffin%20Mix.pdf?dl=0" TargetMode="External"/><Relationship Id="rId171" Type="http://schemas.openxmlformats.org/officeDocument/2006/relationships/hyperlink" Target="https://www.dropbox.com/s/n5b8wkv68ly58o8/BakedRufflesCSC_%2856882%29_.8oz_012022.pdf?dl=0" TargetMode="External"/><Relationship Id="rId227" Type="http://schemas.openxmlformats.org/officeDocument/2006/relationships/hyperlink" Target="https://www.dropbox.com/s/kr2awr54zzzhryb/wowbutter7077022lbpail.pdf?dl=0" TargetMode="External"/><Relationship Id="rId269" Type="http://schemas.openxmlformats.org/officeDocument/2006/relationships/hyperlink" Target="https://www.dropbox.com/s/tz0k6l7xc374rsw/Red%20Pack%20Marinara%20Sauce%20RPKNA99.pdf?dl=0" TargetMode="External"/><Relationship Id="rId434" Type="http://schemas.openxmlformats.org/officeDocument/2006/relationships/hyperlink" Target="https://www.dropbox.com/s/z9a8qy4165dvoq7/Pop%20Tart%202pk%20Straw.pdf?dl=0" TargetMode="External"/><Relationship Id="rId33" Type="http://schemas.openxmlformats.org/officeDocument/2006/relationships/hyperlink" Target="https://www.dropbox.com/s/kr9wkjx0gr837z5/080666wgpancakebite2goe.pdf?dl=0" TargetMode="External"/><Relationship Id="rId129" Type="http://schemas.openxmlformats.org/officeDocument/2006/relationships/hyperlink" Target="https://www.dropbox.com/s/siquf5itge5xcws/TNT%20Ham.pdf?dl=0" TargetMode="External"/><Relationship Id="rId280" Type="http://schemas.openxmlformats.org/officeDocument/2006/relationships/hyperlink" Target="https://www.dropbox.com/s/3rzrs3gvobkw0lg/2%20WG%20Cinnamon%20Chex%E2%84%A2%20Cereal%20Single%20Serve%20K12%20...pdf?dl=0" TargetMode="External"/><Relationship Id="rId336" Type="http://schemas.openxmlformats.org/officeDocument/2006/relationships/hyperlink" Target="https://www.dropbox.com/s/9udt6hi1xmnkb2i/Ambros%20Quinoa%20White%2012550.pdf?dl=0" TargetMode="External"/><Relationship Id="rId75" Type="http://schemas.openxmlformats.org/officeDocument/2006/relationships/hyperlink" Target="https://www.dropbox.com/s/vb1z75z0w087gsa/Red%20Gold%20Marinara%20cup%20168%20ct%2002192018.pdf?dl=0" TargetMode="External"/><Relationship Id="rId140" Type="http://schemas.openxmlformats.org/officeDocument/2006/relationships/hyperlink" Target="https://www.dropbox.com/s/uf5ivg0p14y2awg/Major%20Vegetable%20Base%20LS%20GF%20No%20MSG%208710.pdf?dl=0" TargetMode="External"/><Relationship Id="rId182" Type="http://schemas.openxmlformats.org/officeDocument/2006/relationships/hyperlink" Target="https://www.dropbox.com/s/gyrf4tozsq2kee5/RFDoritosCoolRanch_PFS_%2836096%29_1oz_012022.pdf?dl=0" TargetMode="External"/><Relationship Id="rId378" Type="http://schemas.openxmlformats.org/officeDocument/2006/relationships/hyperlink" Target="https://www.dropbox.com/s/s57f8vh5dxq92u3/Lindy%27s%20Strawberry.pdf?dl=0" TargetMode="External"/><Relationship Id="rId403" Type="http://schemas.openxmlformats.org/officeDocument/2006/relationships/hyperlink" Target="https://www.dropbox.com/s/0phqedghwwd89wt/Crunchy%20Clusters.pdf?dl=0" TargetMode="External"/><Relationship Id="rId6" Type="http://schemas.openxmlformats.org/officeDocument/2006/relationships/hyperlink" Target="https://www.dropbox.com/s/eklgxpns84e2o3z/Dannon%20Pro%20yogurt.pdf?dl=0" TargetMode="External"/><Relationship Id="rId238" Type="http://schemas.openxmlformats.org/officeDocument/2006/relationships/hyperlink" Target="https://www.dropbox.com/s/4waymprzyqt7d2a/KE0858ZY.pdf?dl=0" TargetMode="External"/><Relationship Id="rId445" Type="http://schemas.openxmlformats.org/officeDocument/2006/relationships/hyperlink" Target="https://www.dropbox.com/s/3xcogl1rxm93x96/RC%2023415%20ARTISAN%20WHOLE%20GRAIN%20BREADED%20CHICKEN%20BREAST%20BONELESS%20WINGS%2C%20WITH%20RIB%20MEAT%2C%20FULLY%20COOKED.pdf?dl=0" TargetMode="External"/><Relationship Id="rId291" Type="http://schemas.openxmlformats.org/officeDocument/2006/relationships/hyperlink" Target="https://www.dropbox.com/s/k0hmyich0qqhvzs/Munchies_%20FH%20Sweet%20MunchMixSnackMix_PFS_%2830291%29_01312020%20v3.pdf?dl=0" TargetMode="External"/><Relationship Id="rId305" Type="http://schemas.openxmlformats.org/officeDocument/2006/relationships/hyperlink" Target="https://www.dropbox.com/s/zzml86nsqegikxy/Hadley%20Cinnabar%20805IW.pdf?dl=0" TargetMode="External"/><Relationship Id="rId347" Type="http://schemas.openxmlformats.org/officeDocument/2006/relationships/hyperlink" Target="https://www.dropbox.com/s/97c97tzleu2zsct/BARILLA%20-%20100%20%20WHOLE%20GRAIN%20Spec%20US%20JUN%202016.pdf?dl=0" TargetMode="External"/><Relationship Id="rId44" Type="http://schemas.openxmlformats.org/officeDocument/2006/relationships/hyperlink" Target="https://www.dropbox.com/s/ydeqnjrkynyj2i7/Bridgford%20PFS%206285.pdf?dl=0" TargetMode="External"/><Relationship Id="rId86" Type="http://schemas.openxmlformats.org/officeDocument/2006/relationships/hyperlink" Target="https://www.dropbox.com/s/b3p9kt3grn9dwbk/Jack%20Links.pdf?dl=0" TargetMode="External"/><Relationship Id="rId151" Type="http://schemas.openxmlformats.org/officeDocument/2006/relationships/hyperlink" Target="https://www.dropbox.com/s/7t5avu1f4ijexr0/78368%20Tonys%205%20inch%20round.pdf?dl=0" TargetMode="External"/><Relationship Id="rId389" Type="http://schemas.openxmlformats.org/officeDocument/2006/relationships/hyperlink" Target="https://www.dropbox.com/s/quvzrv0jocvcwbl/212644%20Conestoga%20Turkey%20Gravy.pdf?dl=0" TargetMode="External"/><Relationship Id="rId193" Type="http://schemas.openxmlformats.org/officeDocument/2006/relationships/hyperlink" Target="https://www.dropbox.com/s/g94qkgreldm3shp/Richs%20WG%20Mozz%20Sticks%20Red%20Fat%20BFY%2039019%20CN.pdf?dl=0" TargetMode="External"/><Relationship Id="rId207" Type="http://schemas.openxmlformats.org/officeDocument/2006/relationships/hyperlink" Target="https://www.dropbox.com/s/fj3pwwe4qa1h41a/Kellogg%20WG%20Rice%20Krispy%20Treat%2010141%20CN.pdf?dl=0" TargetMode="External"/><Relationship Id="rId249" Type="http://schemas.openxmlformats.org/officeDocument/2006/relationships/hyperlink" Target="https://www.dropbox.com/s/2ibib88cfktb1x7/KE0619.pdf?dl=0" TargetMode="External"/><Relationship Id="rId414" Type="http://schemas.openxmlformats.org/officeDocument/2006/relationships/hyperlink" Target="https://www.dropbox.com/s/be8gxi6kvav4pym/94341%20Pioneer%20Alfredo%20Sauce%20Mix.pdf?dl=0" TargetMode="External"/><Relationship Id="rId456" Type="http://schemas.openxmlformats.org/officeDocument/2006/relationships/hyperlink" Target="https://www.dropbox.com/s/r08eyl1e4xs1cp2/RC13441%20ARTISAN%20WHOLE%20GRAIN%20BREADED%20CHICKEN%20BREAST%20SLIDER%20FILLET%20WITH%20RIB%20MEAT%20FULLY%20COOKED.pdf?dl=0" TargetMode="External"/><Relationship Id="rId13" Type="http://schemas.openxmlformats.org/officeDocument/2006/relationships/hyperlink" Target="https://www.dropbox.com/s/xy9juiyj737nrms/G%20Mills%20Simply%20Chex%20Cheddar%2010153%20CN.pdf?dl=0" TargetMode="External"/><Relationship Id="rId109" Type="http://schemas.openxmlformats.org/officeDocument/2006/relationships/hyperlink" Target="https://www.dropbox.com/s/l3r327qsbynozp6/Kraft%20Sweet%20%26%20Sour%20Sauce%202-1gal%2025684.pdf?dl=0" TargetMode="External"/><Relationship Id="rId260" Type="http://schemas.openxmlformats.org/officeDocument/2006/relationships/hyperlink" Target="https://www.dropbox.com/s/ime1yc3e8hdej3l/Hadley%20375iw.pdf?dl=0" TargetMode="External"/><Relationship Id="rId316" Type="http://schemas.openxmlformats.org/officeDocument/2006/relationships/hyperlink" Target="https://www.dropbox.com/s/xjh93ioz9rj2b2s/Campbell%20WG%20Cheddar%20Goldfish%2011892%20CN.pdf?dl=0" TargetMode="External"/><Relationship Id="rId55" Type="http://schemas.openxmlformats.org/officeDocument/2006/relationships/hyperlink" Target="https://www.dropbox.com/s/pll1entdcvjsz7n/7503.Super%20Slice%20Blueberry.pdf?dl=0" TargetMode="External"/><Relationship Id="rId97" Type="http://schemas.openxmlformats.org/officeDocument/2006/relationships/hyperlink" Target="https://www.dropbox.com/s/dggyyj5r1tnor8m/G%20Mills%20Corn%20Muffin%20Mix%2013102.pdf?dl=0" TargetMode="External"/><Relationship Id="rId120" Type="http://schemas.openxmlformats.org/officeDocument/2006/relationships/hyperlink" Target="https://www.dropbox.com/s/7dpd2bdr7cptl61/Apple%20%26%20Eve%20Apple%20Juice%204.23oz%206716.pdf?dl=0" TargetMode="External"/><Relationship Id="rId358" Type="http://schemas.openxmlformats.org/officeDocument/2006/relationships/hyperlink" Target="https://www.dropbox.com/s/6dxt34oc2w5nfn3/Ruiz%20%2086969_Egg_Turkey_Sausage_Cheese_WG_Tornado.pdf?dl=0" TargetMode="External"/><Relationship Id="rId162" Type="http://schemas.openxmlformats.org/officeDocument/2006/relationships/hyperlink" Target="https://www.dropbox.com/s/hrb35egufq17hnx/G%20Mills%20Cereal%20Bar%20Cinn%20Toast%20Crunch%2010134%20CN.pdf?dl=0" TargetMode="External"/><Relationship Id="rId218" Type="http://schemas.openxmlformats.org/officeDocument/2006/relationships/hyperlink" Target="https://www.dropbox.com/s/419jtdmddp4nx4c/Major%20Beef%20Base%20LS%20GF%20no%20MSG%208528.pdf?dl=0" TargetMode="External"/><Relationship Id="rId425" Type="http://schemas.openxmlformats.org/officeDocument/2006/relationships/hyperlink" Target="https://www.dropbox.com/s/ijeg8bnc00dai1r/80646%20UDIS%20Double%20Chocolate%20Muffin%20Individually%20Wrapped.pdf?dl=0" TargetMode="External"/><Relationship Id="rId467" Type="http://schemas.openxmlformats.org/officeDocument/2006/relationships/printerSettings" Target="../printerSettings/printerSettings1.bin"/><Relationship Id="rId271" Type="http://schemas.openxmlformats.org/officeDocument/2006/relationships/hyperlink" Target="https://www.dropbox.com/s/f321muhp8ws1og8/SmartfoodReducedFatWhiteCheddarPopcorn_PFS_%2830900%29_.5oz_012022.pdf?dl=0" TargetMode="External"/><Relationship Id="rId24" Type="http://schemas.openxmlformats.org/officeDocument/2006/relationships/hyperlink" Target="https://www.dropbox.com/s/5qvtxdyafjervts/16387%20Pizza%20Dough%20Formulation%20Statement.pdf?dl=0" TargetMode="External"/><Relationship Id="rId66" Type="http://schemas.openxmlformats.org/officeDocument/2006/relationships/hyperlink" Target="https://www.dropbox.com/s/uen31em8qr9myx5/Cheerio.pdf?dl=0" TargetMode="External"/><Relationship Id="rId131" Type="http://schemas.openxmlformats.org/officeDocument/2006/relationships/hyperlink" Target="https://www.dropbox.com/s/nhqctckt5wrp37m/TNT%20Roast%20Beef.pdf?dl=0" TargetMode="External"/><Relationship Id="rId327" Type="http://schemas.openxmlformats.org/officeDocument/2006/relationships/hyperlink" Target="https://www.dropbox.com/s/41ohbjt3dmony8q/DC%20Ranch.pdf?dl=0" TargetMode="External"/><Relationship Id="rId369" Type="http://schemas.openxmlformats.org/officeDocument/2006/relationships/hyperlink" Target="https://www.dropbox.com/s/jia3cvhr8kuhcqz/Red%20Pack%20Pizza%20Sauce%20RPKIL9R.pdf?dl=0" TargetMode="External"/><Relationship Id="rId173" Type="http://schemas.openxmlformats.org/officeDocument/2006/relationships/hyperlink" Target="https://www.dropbox.com/s/cvzb5jwtct71n74/BakedLaysBBQ_%2832078%29_.875oz_012022.pdf?dl=0" TargetMode="External"/><Relationship Id="rId229" Type="http://schemas.openxmlformats.org/officeDocument/2006/relationships/hyperlink" Target="https://www.dropbox.com/s/ulc3g70tpk7g9in/Minor%27s%20General%20Tso%27s%20RTU%20Sauce%204%20x%200.pdf?dl=0" TargetMode="External"/><Relationship Id="rId380" Type="http://schemas.openxmlformats.org/officeDocument/2006/relationships/hyperlink" Target="https://www.dropbox.com/s/o2luc9cion4py9m/Pillsbury%E2%84%A2%20Frozen%20Cheesy%20Pull-Aparts%20Italian%20Cheeses%20%26%20Garlic%203.88%20oz.pdf?dl=0" TargetMode="External"/><Relationship Id="rId436" Type="http://schemas.openxmlformats.org/officeDocument/2006/relationships/hyperlink" Target="https://www.dropbox.com/s/hx1blif2jfuby01/Bakecrafter%20Hamb%20487.pdf?dl=0" TargetMode="External"/><Relationship Id="rId240" Type="http://schemas.openxmlformats.org/officeDocument/2006/relationships/hyperlink" Target="https://www.dropbox.com/s/8qt75vn36c64wk6/KE0552ZY.pdf?dl=0" TargetMode="External"/><Relationship Id="rId35" Type="http://schemas.openxmlformats.org/officeDocument/2006/relationships/hyperlink" Target="https://www.dropbox.com/s/0wltflh40m8k8yu/SUPER%20BAKERY%20-%207786%20-%20WG%206%20PK%20MINI%20CHOCOLATE%20DONUTS.pdf?dl=0" TargetMode="External"/><Relationship Id="rId77" Type="http://schemas.openxmlformats.org/officeDocument/2006/relationships/hyperlink" Target="https://www.dropbox.com/s/cm85h5zsvwrte1n/Cookie%20JJ%2004911%20CC%201%20oz%2006272017.pdf?dl=0" TargetMode="External"/><Relationship Id="rId100" Type="http://schemas.openxmlformats.org/officeDocument/2006/relationships/hyperlink" Target="https://www.dropbox.com/s/ntamwbiv2rt68yz/Muffintown%202666%20AC%20Muffin.pdf?dl=0" TargetMode="External"/><Relationship Id="rId282" Type="http://schemas.openxmlformats.org/officeDocument/2006/relationships/hyperlink" Target="https://www.dropbox.com/s/5gx2uw1z4a10efu/2%20WG%20Cocoa%20Puffs%E2%84%A2%20Cereal%2025%25%20Less%20Sugar%20Sing...pdf?dl=0" TargetMode="External"/><Relationship Id="rId338" Type="http://schemas.openxmlformats.org/officeDocument/2006/relationships/hyperlink" Target="https://www.dropbox.com/s/qmfayh3ihjk3pki/10234217_Ben%27s%20Original%20FS%20Spanish%20Rice_09092021.pdf?dl=0" TargetMode="External"/><Relationship Id="rId8" Type="http://schemas.openxmlformats.org/officeDocument/2006/relationships/hyperlink" Target="https://www.dropbox.com/s/2epr9xljv16ruhd/Smuckers%20small%20grape.pdf?dl=0" TargetMode="External"/><Relationship Id="rId142" Type="http://schemas.openxmlformats.org/officeDocument/2006/relationships/hyperlink" Target="https://www.dropbox.com/s/isfndrwkc3d1fzr/Amazing%20Chickpea%20F9030%20Chocolate.pdf?dl=0" TargetMode="External"/><Relationship Id="rId184" Type="http://schemas.openxmlformats.org/officeDocument/2006/relationships/hyperlink" Target="https://www.dropbox.com/s/gnlbf2wg7quox92/RFDoritosNacho_PFS_%2831748%29_1oz_012022.pdf?dl=0" TargetMode="External"/><Relationship Id="rId391" Type="http://schemas.openxmlformats.org/officeDocument/2006/relationships/hyperlink" Target="https://www.dropbox.com/s/afyqicn2jcchmqd/13457%20Biscuit.pdf?dl=0" TargetMode="External"/><Relationship Id="rId405" Type="http://schemas.openxmlformats.org/officeDocument/2006/relationships/hyperlink" Target="https://www.dropbox.com/s/52z0vguxdy3dkbb/Michaels%2085877%20scrambled%20eggs.pdf?dl=0" TargetMode="External"/><Relationship Id="rId447" Type="http://schemas.openxmlformats.org/officeDocument/2006/relationships/hyperlink" Target="https://www.dropbox.com/s/fspg4y8bswfh80z/TNT%20Honey%20Chicken%20Breast%20702%2007152017.pdf?dl=0" TargetMode="External"/><Relationship Id="rId251" Type="http://schemas.openxmlformats.org/officeDocument/2006/relationships/hyperlink" Target="https://www.dropbox.com/s/ro80dabx3hlu8wx/GrandmasMiniCCCookiesWGR_PFS_%2866154%29_1.22oz_012022.pdf?dl=0" TargetMode="External"/><Relationship Id="rId46" Type="http://schemas.openxmlformats.org/officeDocument/2006/relationships/hyperlink" Target="https://www.dropbox.com/s/73zywmuvfwcbge8/Bakecrafter%203357%20Pullman%2007052017.pdf?dl=0" TargetMode="External"/><Relationship Id="rId293" Type="http://schemas.openxmlformats.org/officeDocument/2006/relationships/hyperlink" Target="https://www.dropbox.com/s/ffagp0shajiksa4/Bakecrafters%20453%20hamburger%2012152017.pdf?dl=0" TargetMode="External"/><Relationship Id="rId307" Type="http://schemas.openxmlformats.org/officeDocument/2006/relationships/hyperlink" Target="https://www.dropbox.com/s/97c97tzleu2zsct/BARILLA%20-%20100%20%20WHOLE%20GRAIN%20Spec%20US%20JUN%202016.pdf?dl=0" TargetMode="External"/><Relationship Id="rId349" Type="http://schemas.openxmlformats.org/officeDocument/2006/relationships/hyperlink" Target="https://www.dropbox.com/s/wwquuq8x7pe1hkx/HORMEL%C2%AE%20Cooked%20Ham%2023941.pdf?dl=0" TargetMode="External"/><Relationship Id="rId88" Type="http://schemas.openxmlformats.org/officeDocument/2006/relationships/hyperlink" Target="https://www.dropbox.com/s/6py3elx2eigs8g4/AC%20Cheerios.pdf?dl=0" TargetMode="External"/><Relationship Id="rId111" Type="http://schemas.openxmlformats.org/officeDocument/2006/relationships/hyperlink" Target="https://www.dropbox.com/s/8k4dkc0qawhjo97/Kens%20SBR%20Teriyaki%20Glaze%2017503.pdf?dl=0" TargetMode="External"/><Relationship Id="rId153" Type="http://schemas.openxmlformats.org/officeDocument/2006/relationships/hyperlink" Target="https://www.dropbox.com/s/8z1u8jgtgwcimin/78673%204x6%20Tonys%20pizza.pdf?dl=0" TargetMode="External"/><Relationship Id="rId195" Type="http://schemas.openxmlformats.org/officeDocument/2006/relationships/hyperlink" Target="https://www.dropbox.com/s/ybwjs2uqxau5lxv/Campbell%20WG%20Pretzel%20Goldfish%2011898%20CN.pdf?dl=0" TargetMode="External"/><Relationship Id="rId209" Type="http://schemas.openxmlformats.org/officeDocument/2006/relationships/hyperlink" Target="https://www.dropbox.com/s/goew46upga226lv/MunchiesMunchMixSnackMix_PFS_%2836308%29_.875oz_012022.pdf?dl=0" TargetMode="External"/><Relationship Id="rId360" Type="http://schemas.openxmlformats.org/officeDocument/2006/relationships/hyperlink" Target="https://www.dropbox.com/s/wbvweddmaxb1670/Schwans%2060585%20Dumplings.pdf?dl=0" TargetMode="External"/><Relationship Id="rId416" Type="http://schemas.openxmlformats.org/officeDocument/2006/relationships/hyperlink" Target="https://www.dropbox.com/s/wbby61tsowwi3y9/Red%20Gold%20all%20Natural%20Ketchup%20REDYL99%2007062017.pdf?dl=0" TargetMode="External"/><Relationship Id="rId220" Type="http://schemas.openxmlformats.org/officeDocument/2006/relationships/hyperlink" Target="https://www.dropbox.com/s/y53740mdpnkyup1/MAJOR%2090366%20Smart%20Choice%20Low%20Sodium%20Chicken%20Base%20No%20MSG-HVP%20Added%20Gluten%20Free.pdf?dl=0" TargetMode="External"/><Relationship Id="rId458" Type="http://schemas.openxmlformats.org/officeDocument/2006/relationships/hyperlink" Target="https://www.dropbox.com/s/gkgi736f7htkq71/17402%20PREMIUM%20ARTISAN%20SEASONED%20WHOLE%20MUSCLE%20GRILLED%20CHICKEN%20BREAST%20FILLET%2C%20FULLY%20COOKED.pdf?dl=0" TargetMode="External"/><Relationship Id="rId15" Type="http://schemas.openxmlformats.org/officeDocument/2006/relationships/hyperlink" Target="https://www.dropbox.com/s/p9p981gwfdy6k9t/Bush_Product_Nutritionals_Reduced-Sodium-Vegetarian-Baked-Beans.pdf?dl=0" TargetMode="External"/><Relationship Id="rId57" Type="http://schemas.openxmlformats.org/officeDocument/2006/relationships/hyperlink" Target="https://www.dropbox.com/s/oa1u1gy2nyvww8v/WWB5160%20WG%20Breakfast%20Bun.pdf?dl=0" TargetMode="External"/><Relationship Id="rId262" Type="http://schemas.openxmlformats.org/officeDocument/2006/relationships/hyperlink" Target="https://www.dropbox.com/s/v49wjv80r5tgfa5/Smuckers%20large%20pbj.pdf?dl=0" TargetMode="External"/><Relationship Id="rId318" Type="http://schemas.openxmlformats.org/officeDocument/2006/relationships/hyperlink" Target="https://www.dropbox.com/s/xx6kgnkw74255uo/20605053%20PFS%20Wrappy%206in%20WW%2012ct.pdf?dl=0" TargetMode="External"/><Relationship Id="rId99" Type="http://schemas.openxmlformats.org/officeDocument/2006/relationships/hyperlink" Target="https://www.dropbox.com/s/4q5edif33jolv7f/Otis%2010145%20CC%20muffin.pdf?dl=0" TargetMode="External"/><Relationship Id="rId122" Type="http://schemas.openxmlformats.org/officeDocument/2006/relationships/hyperlink" Target="https://www.dropbox.com/s/ipipnjjq5nlewp9/Meisterchef%20bologna.pdf?dl=0" TargetMode="External"/><Relationship Id="rId164" Type="http://schemas.openxmlformats.org/officeDocument/2006/relationships/hyperlink" Target="https://www.dropbox.com/s/bglfong8slmhwqj/G%20Mills%20Cereal%20Bar%20Trix%2010116%20CN.pdf?dl=0" TargetMode="External"/><Relationship Id="rId371" Type="http://schemas.openxmlformats.org/officeDocument/2006/relationships/hyperlink" Target="https://www.dropbox.com/s/v4bwfpzot5c68xe/MCF04712_012721.pdf?dl=0" TargetMode="External"/><Relationship Id="rId427" Type="http://schemas.openxmlformats.org/officeDocument/2006/relationships/hyperlink" Target="https://www.dropbox.com/s/oq4jdln4ac31o6j/80644%20Udi%27s%20Gluten%20Free%20IW%20Hamburger%20Buns%2024_3.2oz.pdf?dl=0" TargetMode="External"/><Relationship Id="rId26" Type="http://schemas.openxmlformats.org/officeDocument/2006/relationships/hyperlink" Target="https://www.dropbox.com/s/i8tgh16xf9knzvp/Bakecrafter%20waffle%201453%2008012017.pdf?dl=0" TargetMode="External"/><Relationship Id="rId231" Type="http://schemas.openxmlformats.org/officeDocument/2006/relationships/hyperlink" Target="https://www.dropbox.com/s/ddzljgq11669fcj/KE0636ZY.pdf?dl=0" TargetMode="External"/><Relationship Id="rId273" Type="http://schemas.openxmlformats.org/officeDocument/2006/relationships/hyperlink" Target="https://www.dropbox.com/s/vkalnxy10a8zlb8/Envy.PDF?dl=0" TargetMode="External"/><Relationship Id="rId329" Type="http://schemas.openxmlformats.org/officeDocument/2006/relationships/hyperlink" Target="https://www.dropbox.com/s/cr3bzhb0i4hps10/Red%20Gold%20Salsa%2072940-11005%20REDSC99%20MPS%20JC%203%207%2016.pdf?dl=0" TargetMode="External"/><Relationship Id="rId68" Type="http://schemas.openxmlformats.org/officeDocument/2006/relationships/hyperlink" Target="https://www.dropbox.com/s/x7b1n6hcsvc85eo/Cin%20chex.pdf?dl=0" TargetMode="External"/><Relationship Id="rId133" Type="http://schemas.openxmlformats.org/officeDocument/2006/relationships/hyperlink" Target="https://www.dropbox.com/s/py2mihk3jw0n9f7/Kayen%20Italian%20sausage.pdf?dl=0" TargetMode="External"/><Relationship Id="rId175" Type="http://schemas.openxmlformats.org/officeDocument/2006/relationships/hyperlink" Target="https://www.dropbox.com/s/5a5w6asz2o9emf2/BakedLaysSCO_%2833627%29_.875oz_012022.pdf?dl=0" TargetMode="External"/><Relationship Id="rId340" Type="http://schemas.openxmlformats.org/officeDocument/2006/relationships/hyperlink" Target="https://www.dropbox.com/s/cnecnfy6u087ous/Tasty_Brands_41837_01-14-2022_BreadMiniRoundRavioli.pdf?dl=0" TargetMode="External"/><Relationship Id="rId200" Type="http://schemas.openxmlformats.org/officeDocument/2006/relationships/hyperlink" Target="https://www.dropbox.com/s/43065a51h7l4bsm/Kellogg%20WG%20Cinn%20Frosted%20Poptart%2010273%20CN.pdf?dl=0" TargetMode="External"/><Relationship Id="rId382" Type="http://schemas.openxmlformats.org/officeDocument/2006/relationships/hyperlink" Target="https://www.dropbox.com/s/gdarcgq703l0lu5/Splenda%20Artificial%20Sweetener%2021328.pdf?dl=0" TargetMode="External"/><Relationship Id="rId438" Type="http://schemas.openxmlformats.org/officeDocument/2006/relationships/hyperlink" Target="https://www.dropbox.com/s/9r7x88297pu38qt/Goldfish%20Colors%204788%2007182017.pdf?dl=0" TargetMode="External"/><Relationship Id="rId242" Type="http://schemas.openxmlformats.org/officeDocument/2006/relationships/hyperlink" Target="https://www.dropbox.com/s/dwi7w7mioz14vib/KE0801B3.pdf?dl=0" TargetMode="External"/><Relationship Id="rId284" Type="http://schemas.openxmlformats.org/officeDocument/2006/relationships/hyperlink" Target="https://www.dropbox.com/s/ez3w0d9s2hvzktj/7506.Super%20Slice%20Cocoa.pdf?dl=0" TargetMode="External"/><Relationship Id="rId37" Type="http://schemas.openxmlformats.org/officeDocument/2006/relationships/hyperlink" Target="https://www.dropbox.com/s/mwp5qsx8x1xzv4c/IQOExpressCupAppleCinnamon_PFS_%2831973%2C56208%29_012022.pdf?dl=0" TargetMode="External"/><Relationship Id="rId79" Type="http://schemas.openxmlformats.org/officeDocument/2006/relationships/hyperlink" Target="https://www.dropbox.com/s/rys7nzuda41n7mt/smart_balance.pdf?dl=0" TargetMode="External"/><Relationship Id="rId102" Type="http://schemas.openxmlformats.org/officeDocument/2006/relationships/hyperlink" Target="https://www.dropbox.com/s/tbop489lnr1qadt/Muffintown%206605%20Corn%20Muffin.pdf?dl=0" TargetMode="External"/><Relationship Id="rId144" Type="http://schemas.openxmlformats.org/officeDocument/2006/relationships/hyperlink" Target="https://www.dropbox.com/s/m0u959djpq5aszl/Stove%20Top%20Chicken%20Stuffing%20Mix%2024961.pdf?dl=0" TargetMode="External"/><Relationship Id="rId90" Type="http://schemas.openxmlformats.org/officeDocument/2006/relationships/hyperlink" Target="https://www.dropbox.com/s/zeflft9im1k7t23/Rice%20Chex.pdf?dl=0" TargetMode="External"/><Relationship Id="rId186" Type="http://schemas.openxmlformats.org/officeDocument/2006/relationships/hyperlink" Target="https://www.dropbox.com/s/ldwkswenufau2b0/G%20Mills%20Fruit%20Roll%20Up%20RS%20Blastin%20Berry%2010675.pdf?dl=0" TargetMode="External"/><Relationship Id="rId351" Type="http://schemas.openxmlformats.org/officeDocument/2006/relationships/hyperlink" Target="https://www.dropbox.com/s/hrwxmpk7yk03q4s/BC%20Croissant%20869.pdf?dl=0" TargetMode="External"/><Relationship Id="rId393" Type="http://schemas.openxmlformats.org/officeDocument/2006/relationships/hyperlink" Target="https://www.dropbox.com/s/xlfj7l86x0wl4jg/Pillsbury%20Chocolate%20Crescent.pdf?dl=0" TargetMode="External"/><Relationship Id="rId407" Type="http://schemas.openxmlformats.org/officeDocument/2006/relationships/hyperlink" Target="https://www.dropbox.com/s/ksgmvpi67vvdta3/102_egg_hard_cooked.pdf?dl=0" TargetMode="External"/><Relationship Id="rId449" Type="http://schemas.openxmlformats.org/officeDocument/2006/relationships/hyperlink" Target="https://www.dropbox.com/s/jdxqi6abihvm22z/Tyson%20nugget%202155-928.pdf?dl=0" TargetMode="External"/><Relationship Id="rId211" Type="http://schemas.openxmlformats.org/officeDocument/2006/relationships/hyperlink" Target="https://www.dropbox.com/s/rn0v6t3us7zsy7r/BakedTostitosScoops_PFS_%2842537%29_.875oz_012022.pdf?dl=0" TargetMode="External"/><Relationship Id="rId253" Type="http://schemas.openxmlformats.org/officeDocument/2006/relationships/hyperlink" Target="https://www.dropbox.com/s/9hoe1ilramtx2f6/38000%2018574%20Eggo%20Confetti%20Mini%20Pancakes%20FAFH%20LR%20NLI_14565_06-30-2018_Public.pdf?dl=0" TargetMode="External"/><Relationship Id="rId295" Type="http://schemas.openxmlformats.org/officeDocument/2006/relationships/hyperlink" Target="https://www.dropbox.com/s/lwzxiif9gn63cxj/MAJOR%2081501%20Superb%20Low%20Sodium%20Brown%20Gravy%20Mix%20No%20MSG%20Added%20%28002%29.pdf?dl=0" TargetMode="External"/><Relationship Id="rId309" Type="http://schemas.openxmlformats.org/officeDocument/2006/relationships/hyperlink" Target="https://www.dropbox.com/s/35i08vh7ikkf9k6/Tasty%20Brands%2053206_10-22-2019_WG_IW%20PizzaBoli.pdf?dl=0" TargetMode="External"/><Relationship Id="rId460" Type="http://schemas.openxmlformats.org/officeDocument/2006/relationships/hyperlink" Target="https://www.dropbox.com/s/p58vxddf2pjiqm4/Tyson%20Item%20070300-0928%20%2810703000928%29%20%281%29.pdf?dl=0" TargetMode="External"/><Relationship Id="rId48" Type="http://schemas.openxmlformats.org/officeDocument/2006/relationships/hyperlink" Target="https://www.dropbox.com/s/p4tqf11cwypwj3o/Hadley%20Croissant%20139.pdf?dl=0" TargetMode="External"/><Relationship Id="rId113" Type="http://schemas.openxmlformats.org/officeDocument/2006/relationships/hyperlink" Target="https://www.dropbox.com/s/594rpxp076fxthv/Stonyfield%20Yogurt%20Quarts%2030538%2030544.pdf?dl=0" TargetMode="External"/><Relationship Id="rId320" Type="http://schemas.openxmlformats.org/officeDocument/2006/relationships/hyperlink" Target="https://www.dropbox.com/s/yjz8uwk5mmj23gk/Father%20Sam%2096001%2010%20inch.pdf?dl=0" TargetMode="External"/><Relationship Id="rId155" Type="http://schemas.openxmlformats.org/officeDocument/2006/relationships/hyperlink" Target="https://www.dropbox.com/s/essqbk542bnk95e/Simplot%20Sidewinder%20Fries%20Conquest%2032078%20CN.pdf?dl=0" TargetMode="External"/><Relationship Id="rId197" Type="http://schemas.openxmlformats.org/officeDocument/2006/relationships/hyperlink" Target="https://www.dropbox.com/s/pbcsxpni9zv2r6b/Popchips%20Sea%20Salt%2071100.pdf?dl=0" TargetMode="External"/><Relationship Id="rId362" Type="http://schemas.openxmlformats.org/officeDocument/2006/relationships/hyperlink" Target="https://www.dropbox.com/s/78sz2wgyfmbz4nd/A1490%20Nutritional%20Info.pdf?dl=0" TargetMode="External"/><Relationship Id="rId418" Type="http://schemas.openxmlformats.org/officeDocument/2006/relationships/hyperlink" Target="https://www.dropbox.com/s/rv4lexdqb384763/Jones%2018510%20.8%20oz%20link.pdf?dl=0" TargetMode="External"/><Relationship Id="rId222" Type="http://schemas.openxmlformats.org/officeDocument/2006/relationships/hyperlink" Target="https://www.dropbox.com/s/miqol3covcygt38/Poland%20Spring%20Water%2016oz%2088202.pdf?dl=0" TargetMode="External"/><Relationship Id="rId264" Type="http://schemas.openxmlformats.org/officeDocument/2006/relationships/hyperlink" Target="http://bakecrafters.com/product/802" TargetMode="External"/><Relationship Id="rId17" Type="http://schemas.openxmlformats.org/officeDocument/2006/relationships/hyperlink" Target="https://www.dropbox.com/s/mjczv202dj2knz1/Dakota%20Penne.pdf?dl=0" TargetMode="External"/><Relationship Id="rId59" Type="http://schemas.openxmlformats.org/officeDocument/2006/relationships/hyperlink" Target="https://www.dropbox.com/s/vxflccs6wq2f4ue/Richs%20Donut%20holes%2002725%2007062017.pdf?dl=0" TargetMode="External"/><Relationship Id="rId124" Type="http://schemas.openxmlformats.org/officeDocument/2006/relationships/hyperlink" Target="https://www.dropbox.com/s/80e9anf401m6glv/Highliner%20WG%20Pollock%20Fillet%203.6oz%20%231089271.pdf?dl=0" TargetMode="External"/><Relationship Id="rId70" Type="http://schemas.openxmlformats.org/officeDocument/2006/relationships/hyperlink" Target="https://www.dropbox.com/s/pc5j4fdpnl7kjhv/Cocoa%20Puffs.pdf?dl=0" TargetMode="External"/><Relationship Id="rId166" Type="http://schemas.openxmlformats.org/officeDocument/2006/relationships/hyperlink" Target="https://www.dropbox.com/s/34u4r71oxiyckf3/BakedCheetosFlaminHot_PFS_%2862984%29_.875oz_012022.pdf?dl=0" TargetMode="External"/><Relationship Id="rId331" Type="http://schemas.openxmlformats.org/officeDocument/2006/relationships/hyperlink" Target="https://www.dropbox.com/s/a28qfycetwjtxvb/KE0740SweetNSourSauce.pdf?dl=0" TargetMode="External"/><Relationship Id="rId373" Type="http://schemas.openxmlformats.org/officeDocument/2006/relationships/hyperlink" Target="https://www.dropbox.com/s/0wamjqj196n04iq/MCF03762_062221.pdf?dl=0" TargetMode="External"/><Relationship Id="rId429" Type="http://schemas.openxmlformats.org/officeDocument/2006/relationships/hyperlink" Target="https://www.dropbox.com/s/1wupd5fn4jhrxjm/Tyson%202%20oz%20patty%2010000069097.pdf?dl=0" TargetMode="External"/><Relationship Id="rId1" Type="http://schemas.openxmlformats.org/officeDocument/2006/relationships/hyperlink" Target="https://www.dropbox.com/s/z2je4fmslewln1m/DC%20HM.pdf?dl=0" TargetMode="External"/><Relationship Id="rId233" Type="http://schemas.openxmlformats.org/officeDocument/2006/relationships/hyperlink" Target="https://www.dropbox.com/s/xyr6izeom1l747o/KE0855.pdf?dl=0" TargetMode="External"/><Relationship Id="rId440" Type="http://schemas.openxmlformats.org/officeDocument/2006/relationships/hyperlink" Target="https://www.dropbox.com/s/a37q3ikga8vpjgo/Yangs%20Mandarin%20Orange%20Chicken%20Jr%20Specifications%20Item%20%2315555-5.pdf?dl=0" TargetMode="External"/><Relationship Id="rId28" Type="http://schemas.openxmlformats.org/officeDocument/2006/relationships/hyperlink" Target="https://www.dropbox.com/s/5d4as1oazjsg2l4/OIF03456_050621.pdf?dl=0" TargetMode="External"/><Relationship Id="rId275" Type="http://schemas.openxmlformats.org/officeDocument/2006/relationships/hyperlink" Target="https://www.dropbox.com/s/vkalnxy10a8zlb8/Envy.PDF?dl=0" TargetMode="External"/><Relationship Id="rId300" Type="http://schemas.openxmlformats.org/officeDocument/2006/relationships/hyperlink" Target="https://www.dropbox.com/s/bcu3s5erhgoorwk/38000%2092315%20Eggo%20Maple%20Flavored%20Mini%20Waffle%20Bites%20FAFH%20LR%20NLI_14642_06-30-2018_Public.pdf?dl=0" TargetMode="External"/><Relationship Id="rId81" Type="http://schemas.openxmlformats.org/officeDocument/2006/relationships/hyperlink" Target="https://www.dropbox.com/s/6x4we9fud8wo0rm/04932%20PFS.PDF?dl=0" TargetMode="External"/><Relationship Id="rId135" Type="http://schemas.openxmlformats.org/officeDocument/2006/relationships/hyperlink" Target="https://www.dropbox.com/s/oon6bnmex6bboda/TNT%20Turkey%20Breast.pdf?dl=0" TargetMode="External"/><Relationship Id="rId177" Type="http://schemas.openxmlformats.org/officeDocument/2006/relationships/hyperlink" Target="https://www.dropbox.com/s/f104pxu8r85jqc7/SunchipsHarvestCheddar_PFS_%2811152%29_1oz_032022.pdf?dl=0" TargetMode="External"/><Relationship Id="rId342" Type="http://schemas.openxmlformats.org/officeDocument/2006/relationships/hyperlink" Target="https://www.dropbox.com/s/774b86xabqgv62e/tasty_brands_00830wg_11082017_cheesetortellini.pdf?dl=0" TargetMode="External"/><Relationship Id="rId384" Type="http://schemas.openxmlformats.org/officeDocument/2006/relationships/hyperlink" Target="https://www.dropbox.com/s/umz1lvui14y9rp8/Barfresh%20TGSBY48%20strawberry%20banana%20smoothie.pdf?dl=0" TargetMode="External"/><Relationship Id="rId202" Type="http://schemas.openxmlformats.org/officeDocument/2006/relationships/hyperlink" Target="https://www.dropbox.com/s/bd0zeatvuqqg6kw/Kellogg%20WG%20Strawberry%20Poptart%2010274%20CN.pdf?dl=0" TargetMode="External"/><Relationship Id="rId244" Type="http://schemas.openxmlformats.org/officeDocument/2006/relationships/hyperlink" Target="https://www.dropbox.com/s/5tugkfa6zocv8t4/KE0708A5.pdf?dl=0" TargetMode="External"/><Relationship Id="rId39" Type="http://schemas.openxmlformats.org/officeDocument/2006/relationships/hyperlink" Target="https://www.dropbox.com/s/j4epikvtsnsk5y9/Del%20Monte%20Peaches.pdf?dl=0" TargetMode="External"/><Relationship Id="rId286" Type="http://schemas.openxmlformats.org/officeDocument/2006/relationships/hyperlink" Target="https://www.dropbox.com/s/xbsu4tvixpf8mv9/DC%20Chicken%20Dippin.pdf?dl=0" TargetMode="External"/><Relationship Id="rId451" Type="http://schemas.openxmlformats.org/officeDocument/2006/relationships/hyperlink" Target="https://www.dropbox.com/s/h8a16on39y8criu/Tyson%20Item%20038350-0928%20%2810383500928%29.pdf?dl=0" TargetMode="External"/><Relationship Id="rId50" Type="http://schemas.openxmlformats.org/officeDocument/2006/relationships/hyperlink" Target="https://www.dropbox.com/s/olq67523eb201gv/Bakecrafter%20Hot%20Dog%20Bun%20471.pdf?dl=0" TargetMode="External"/><Relationship Id="rId104" Type="http://schemas.openxmlformats.org/officeDocument/2006/relationships/hyperlink" Target="https://www.dropbox.com/s/1xmjp0oe9wbsw10/Bakecrafter%201637%20breadstick.pdf?dl=0" TargetMode="External"/><Relationship Id="rId146" Type="http://schemas.openxmlformats.org/officeDocument/2006/relationships/hyperlink" Target="https://www.dropbox.com/s/816rldkrmjgna9t/Max%20WG%20Maxstick%20.75%20grains%2041977.pdf?dl=0" TargetMode="External"/><Relationship Id="rId188" Type="http://schemas.openxmlformats.org/officeDocument/2006/relationships/hyperlink" Target="https://www.dropbox.com/s/s1tfnvcybiojsry/Welch%27s%20Fruit%20Snacks%201.55oz%2025712%2025716%2025717%2025765.pdf?dl=0" TargetMode="External"/><Relationship Id="rId311" Type="http://schemas.openxmlformats.org/officeDocument/2006/relationships/hyperlink" Target="https://www.dropbox.com/s/8jy1d28yw6ojrs9/Integrated%20%20Grilled%20cheese%20134000%20spec%208-9-20.pdf?dl=0" TargetMode="External"/><Relationship Id="rId353" Type="http://schemas.openxmlformats.org/officeDocument/2006/relationships/hyperlink" Target="https://www.dropbox.com/s/ju479hof7ome37u/Tasty_Brands_00825WG_8-10-2021_DoubleStfPastaRolls.pdf?dl=0" TargetMode="External"/><Relationship Id="rId395" Type="http://schemas.openxmlformats.org/officeDocument/2006/relationships/hyperlink" Target="https://www.dropbox.com/s/mp7hkcq61maltvv/Richs%2017279%20maple%20waffle.pdf?dl=0" TargetMode="External"/><Relationship Id="rId409" Type="http://schemas.openxmlformats.org/officeDocument/2006/relationships/hyperlink" Target="https://www.dropbox.com/s/i47xwnu03tkdgdf/PFG%20Canned%20Grean%20Beans%20863505.pdf?dl=0" TargetMode="External"/><Relationship Id="rId92" Type="http://schemas.openxmlformats.org/officeDocument/2006/relationships/hyperlink" Target="https://www.dropbox.com/s/hv76lnlzgqg6v0f/Corn%20flakes.pdf?dl=0" TargetMode="External"/><Relationship Id="rId213" Type="http://schemas.openxmlformats.org/officeDocument/2006/relationships/hyperlink" Target="https://www.dropbox.com/s/3qg1khrr9zkmiii/GLUT%20FREE%20100%20CAL%20SNYDER%20Pretzel%20Packs.pdf?dl=0" TargetMode="External"/><Relationship Id="rId420" Type="http://schemas.openxmlformats.org/officeDocument/2006/relationships/hyperlink" Target="https://www.dropbox.com/s/uth38mbde76inqr/Jones%2018755%201%20oz%20patty.pdf?dl=0" TargetMode="External"/><Relationship Id="rId255" Type="http://schemas.openxmlformats.org/officeDocument/2006/relationships/hyperlink" Target="https://www.dropbox.com/s/r8l3fsj2ybr8ml8/SunButter-CREAMY-5-lb-2x5-19212-042817.pdf?dl=0" TargetMode="External"/><Relationship Id="rId297" Type="http://schemas.openxmlformats.org/officeDocument/2006/relationships/hyperlink" Target="https://www.dropbox.com/s/z8f6s4wxu7jio96/Homestead%20WG%20Crown%20Wheat%20Roll%2040697.pdf?dl=0" TargetMode="External"/><Relationship Id="rId462" Type="http://schemas.openxmlformats.org/officeDocument/2006/relationships/hyperlink" Target="https://www.dropbox.com/s/7zg8vqql0y3frj7/Tyson%20spicy%2010703140928.pdf?dl=0" TargetMode="External"/><Relationship Id="rId115" Type="http://schemas.openxmlformats.org/officeDocument/2006/relationships/hyperlink" Target="https://www.dropbox.com/s/bbqvshsqs5yr6b0/Yoplait%20Vanilla%20Yogurt%20Parfait%20Pro%2030576.pdf?dl=0" TargetMode="External"/><Relationship Id="rId157" Type="http://schemas.openxmlformats.org/officeDocument/2006/relationships/hyperlink" Target="https://www.dropbox.com/s/xxlg126b254g8n4/1000004108_012821.pdf?dl=0" TargetMode="External"/><Relationship Id="rId322" Type="http://schemas.openxmlformats.org/officeDocument/2006/relationships/hyperlink" Target="https://www.dropbox.com/s/7ssyi44gr2pdoly/Father%20Sam%2096002%208%20inch.pdf?dl=0" TargetMode="External"/><Relationship Id="rId364" Type="http://schemas.openxmlformats.org/officeDocument/2006/relationships/hyperlink" Target="https://www.dropbox.com/s/1bpiktz4gjyokxc/A3700%20Nutritional%20Info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0D4D3-F2F0-4EA5-8F22-DDCE3442E5A2}">
  <sheetPr>
    <tabColor rgb="FFFF0000"/>
    <pageSetUpPr fitToPage="1"/>
  </sheetPr>
  <dimension ref="A1:Q643"/>
  <sheetViews>
    <sheetView showGridLines="0" showZeros="0" tabSelected="1" zoomScale="80" zoomScaleNormal="80" zoomScaleSheetLayoutView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ColWidth="8.88671875" defaultRowHeight="0" customHeight="1" zeroHeight="1" x14ac:dyDescent="0.25"/>
  <cols>
    <col min="1" max="1" width="9.33203125" style="139" customWidth="1"/>
    <col min="2" max="2" width="59.6640625" style="121" customWidth="1"/>
    <col min="3" max="3" width="41.44140625" style="121" customWidth="1"/>
    <col min="4" max="4" width="14" style="120" customWidth="1"/>
    <col min="5" max="6" width="14" style="121" customWidth="1"/>
    <col min="7" max="7" width="61.77734375" style="121" customWidth="1"/>
    <col min="8" max="9" width="12.77734375" style="121" customWidth="1"/>
    <col min="10" max="10" width="11.77734375" style="121" customWidth="1"/>
    <col min="11" max="11" width="13.21875" style="120" customWidth="1"/>
    <col min="12" max="12" width="11.77734375" style="363" customWidth="1"/>
    <col min="13" max="13" width="11.77734375" style="121" customWidth="1"/>
    <col min="14" max="14" width="11.77734375" style="120" customWidth="1"/>
    <col min="15" max="15" width="14.77734375" style="336" customWidth="1"/>
    <col min="16" max="16" width="30" style="331" customWidth="1"/>
    <col min="17" max="17" width="0.33203125" style="217" customWidth="1"/>
    <col min="18" max="20" width="8.88671875" style="51" customWidth="1"/>
    <col min="21" max="16384" width="8.88671875" style="51"/>
  </cols>
  <sheetData>
    <row r="1" spans="1:17" s="33" customFormat="1" ht="32.25" customHeight="1" x14ac:dyDescent="0.25">
      <c r="A1" s="134" t="s">
        <v>1381</v>
      </c>
      <c r="B1" s="31"/>
      <c r="C1" s="31"/>
      <c r="D1" s="32"/>
      <c r="E1" s="31"/>
      <c r="F1" s="31"/>
      <c r="G1" s="31"/>
      <c r="H1" s="31"/>
      <c r="I1" s="31"/>
      <c r="J1" s="31"/>
      <c r="K1" s="32"/>
      <c r="L1" s="338"/>
      <c r="M1" s="31"/>
      <c r="N1" s="31"/>
      <c r="O1" s="332"/>
      <c r="P1" s="327"/>
      <c r="Q1" s="211"/>
    </row>
    <row r="2" spans="1:17" s="40" customFormat="1" ht="32.25" customHeight="1" x14ac:dyDescent="0.25">
      <c r="A2" s="135" t="s">
        <v>0</v>
      </c>
      <c r="B2" s="34" t="s">
        <v>1</v>
      </c>
      <c r="C2" s="34" t="s">
        <v>2</v>
      </c>
      <c r="D2" s="35" t="s">
        <v>3</v>
      </c>
      <c r="E2" s="34" t="s">
        <v>4</v>
      </c>
      <c r="F2" s="34" t="s">
        <v>5</v>
      </c>
      <c r="G2" s="34" t="s">
        <v>6</v>
      </c>
      <c r="H2" s="36" t="s">
        <v>7</v>
      </c>
      <c r="I2" s="34" t="s">
        <v>8</v>
      </c>
      <c r="J2" s="35" t="s">
        <v>9</v>
      </c>
      <c r="K2" s="37" t="s">
        <v>10</v>
      </c>
      <c r="L2" s="339" t="s">
        <v>11</v>
      </c>
      <c r="M2" s="36" t="s">
        <v>12</v>
      </c>
      <c r="N2" s="38" t="s">
        <v>1380</v>
      </c>
      <c r="O2" s="39" t="s">
        <v>13</v>
      </c>
      <c r="P2" s="203" t="s">
        <v>14</v>
      </c>
      <c r="Q2" s="211"/>
    </row>
    <row r="3" spans="1:17" ht="32.25" customHeight="1" x14ac:dyDescent="0.25">
      <c r="A3" s="448" t="str">
        <f>"Beef = "&amp;DOLLAR(SUM(O4:O9),2)</f>
        <v>Beef = $171,774.13</v>
      </c>
      <c r="B3" s="448"/>
      <c r="C3" s="41"/>
      <c r="D3" s="42"/>
      <c r="E3" s="43"/>
      <c r="F3" s="44"/>
      <c r="G3" s="41"/>
      <c r="H3" s="45"/>
      <c r="I3" s="46"/>
      <c r="J3" s="43"/>
      <c r="K3" s="43"/>
      <c r="L3" s="340"/>
      <c r="M3" s="48"/>
      <c r="N3" s="49"/>
      <c r="O3" s="50"/>
      <c r="P3" s="101"/>
      <c r="Q3" s="212"/>
    </row>
    <row r="4" spans="1:17" ht="32.25" customHeight="1" x14ac:dyDescent="0.25">
      <c r="A4" s="518">
        <v>1</v>
      </c>
      <c r="B4" s="520" t="s">
        <v>1548</v>
      </c>
      <c r="C4" s="9" t="s">
        <v>1258</v>
      </c>
      <c r="D4" s="494" t="s">
        <v>1608</v>
      </c>
      <c r="E4" s="265" t="s">
        <v>27</v>
      </c>
      <c r="F4" s="199" t="s">
        <v>476</v>
      </c>
      <c r="G4" s="200" t="s">
        <v>1551</v>
      </c>
      <c r="H4" s="381">
        <v>301</v>
      </c>
      <c r="I4" s="523">
        <v>240</v>
      </c>
      <c r="J4" s="201" t="s">
        <v>16</v>
      </c>
      <c r="K4" s="377" t="s">
        <v>1610</v>
      </c>
      <c r="L4" s="379">
        <v>115</v>
      </c>
      <c r="M4" s="381">
        <f t="shared" ref="M4:M67" si="0">ROUND(IF(ISBLANK(L4)=TRUE,H4,(H4*I4)/L4),0)</f>
        <v>628</v>
      </c>
      <c r="N4" s="383">
        <v>70.8</v>
      </c>
      <c r="O4" s="385">
        <f t="shared" ref="O4:O8" si="1">M4*N4</f>
        <v>44462.400000000001</v>
      </c>
      <c r="P4" s="387" t="s">
        <v>1613</v>
      </c>
      <c r="Q4" s="212"/>
    </row>
    <row r="5" spans="1:17" ht="32.25" customHeight="1" x14ac:dyDescent="0.25">
      <c r="A5" s="519"/>
      <c r="B5" s="521"/>
      <c r="C5" s="202" t="s">
        <v>1547</v>
      </c>
      <c r="D5" s="495"/>
      <c r="E5" s="265" t="s">
        <v>679</v>
      </c>
      <c r="F5" s="199" t="s">
        <v>1549</v>
      </c>
      <c r="G5" s="200" t="s">
        <v>1550</v>
      </c>
      <c r="H5" s="382" t="e">
        <v>#N/A</v>
      </c>
      <c r="I5" s="524"/>
      <c r="J5" s="201" t="s">
        <v>16</v>
      </c>
      <c r="K5" s="378"/>
      <c r="L5" s="380"/>
      <c r="M5" s="382" t="e">
        <f t="shared" si="0"/>
        <v>#N/A</v>
      </c>
      <c r="N5" s="384"/>
      <c r="O5" s="386"/>
      <c r="P5" s="388"/>
      <c r="Q5" s="212"/>
    </row>
    <row r="6" spans="1:17" ht="32.25" customHeight="1" x14ac:dyDescent="0.25">
      <c r="A6" s="136">
        <v>2</v>
      </c>
      <c r="B6" s="179" t="s">
        <v>17</v>
      </c>
      <c r="C6" s="179" t="s">
        <v>18</v>
      </c>
      <c r="D6" s="298">
        <v>296565</v>
      </c>
      <c r="E6" s="174"/>
      <c r="F6" s="53" t="s">
        <v>19</v>
      </c>
      <c r="G6" s="54"/>
      <c r="H6" s="55">
        <v>440</v>
      </c>
      <c r="I6" s="180">
        <v>40</v>
      </c>
      <c r="J6" s="284" t="s">
        <v>16</v>
      </c>
      <c r="K6" s="307" t="s">
        <v>1611</v>
      </c>
      <c r="L6" s="341">
        <v>80</v>
      </c>
      <c r="M6" s="56">
        <f t="shared" si="0"/>
        <v>220</v>
      </c>
      <c r="N6" s="1">
        <v>263.2</v>
      </c>
      <c r="O6" s="57">
        <f t="shared" si="1"/>
        <v>57904</v>
      </c>
      <c r="P6" s="204" t="s">
        <v>1612</v>
      </c>
      <c r="Q6" s="212"/>
    </row>
    <row r="7" spans="1:17" ht="32.25" customHeight="1" x14ac:dyDescent="0.25">
      <c r="A7" s="136">
        <v>3</v>
      </c>
      <c r="B7" s="179" t="s">
        <v>23</v>
      </c>
      <c r="C7" s="8" t="s">
        <v>24</v>
      </c>
      <c r="D7" s="299">
        <v>946572</v>
      </c>
      <c r="E7" s="59" t="s">
        <v>25</v>
      </c>
      <c r="F7" s="53" t="s">
        <v>21</v>
      </c>
      <c r="G7" s="60" t="s">
        <v>26</v>
      </c>
      <c r="H7" s="55">
        <v>359</v>
      </c>
      <c r="I7" s="180">
        <v>10</v>
      </c>
      <c r="J7" s="201" t="s">
        <v>16</v>
      </c>
      <c r="K7" s="308"/>
      <c r="L7" s="341"/>
      <c r="M7" s="61">
        <f t="shared" si="0"/>
        <v>359</v>
      </c>
      <c r="N7" s="21">
        <v>56.97</v>
      </c>
      <c r="O7" s="62">
        <f t="shared" si="1"/>
        <v>20452.23</v>
      </c>
      <c r="P7" s="204"/>
      <c r="Q7" s="212"/>
    </row>
    <row r="8" spans="1:17" s="194" customFormat="1" ht="32.1" customHeight="1" x14ac:dyDescent="0.2">
      <c r="A8" s="522">
        <v>4</v>
      </c>
      <c r="B8" s="420" t="s">
        <v>1557</v>
      </c>
      <c r="C8" s="9" t="s">
        <v>1555</v>
      </c>
      <c r="D8" s="376" t="s">
        <v>1609</v>
      </c>
      <c r="E8" s="124" t="s">
        <v>679</v>
      </c>
      <c r="F8" s="141" t="s">
        <v>1556</v>
      </c>
      <c r="G8" s="164" t="s">
        <v>1552</v>
      </c>
      <c r="H8" s="391">
        <v>387</v>
      </c>
      <c r="I8" s="419">
        <v>192</v>
      </c>
      <c r="J8" s="201" t="s">
        <v>16</v>
      </c>
      <c r="K8" s="415" t="s">
        <v>1610</v>
      </c>
      <c r="L8" s="410"/>
      <c r="M8" s="391">
        <f t="shared" si="0"/>
        <v>387</v>
      </c>
      <c r="N8" s="392">
        <v>126.5</v>
      </c>
      <c r="O8" s="389">
        <f t="shared" si="1"/>
        <v>48955.5</v>
      </c>
      <c r="P8" s="393"/>
      <c r="Q8" s="213"/>
    </row>
    <row r="9" spans="1:17" s="194" customFormat="1" ht="32.1" customHeight="1" x14ac:dyDescent="0.2">
      <c r="A9" s="522"/>
      <c r="B9" s="420"/>
      <c r="C9" s="9" t="s">
        <v>1553</v>
      </c>
      <c r="D9" s="376"/>
      <c r="E9" s="124" t="s">
        <v>27</v>
      </c>
      <c r="F9" s="141" t="s">
        <v>1556</v>
      </c>
      <c r="G9" s="164" t="s">
        <v>1554</v>
      </c>
      <c r="H9" s="391" t="e">
        <v>#N/A</v>
      </c>
      <c r="I9" s="419"/>
      <c r="J9" s="201" t="s">
        <v>16</v>
      </c>
      <c r="K9" s="415"/>
      <c r="L9" s="410"/>
      <c r="M9" s="391" t="e">
        <f t="shared" si="0"/>
        <v>#N/A</v>
      </c>
      <c r="N9" s="392"/>
      <c r="O9" s="389"/>
      <c r="P9" s="393"/>
      <c r="Q9" s="213"/>
    </row>
    <row r="10" spans="1:17" ht="32.25" customHeight="1" x14ac:dyDescent="0.25">
      <c r="A10" s="507" t="str">
        <f>"Bread, Baking = "&amp;DOLLAR(SUM(O11:O53),2)</f>
        <v>Bread, Baking = $334,892.28</v>
      </c>
      <c r="B10" s="507"/>
      <c r="C10" s="63"/>
      <c r="D10" s="42"/>
      <c r="E10" s="64"/>
      <c r="F10" s="65"/>
      <c r="G10" s="63"/>
      <c r="H10" s="66"/>
      <c r="I10" s="67"/>
      <c r="J10" s="43"/>
      <c r="K10" s="321"/>
      <c r="L10" s="342"/>
      <c r="M10" s="68"/>
      <c r="N10" s="322"/>
      <c r="O10" s="69"/>
      <c r="P10" s="67"/>
      <c r="Q10" s="211"/>
    </row>
    <row r="11" spans="1:17" s="194" customFormat="1" ht="32.1" customHeight="1" x14ac:dyDescent="0.2">
      <c r="A11" s="527">
        <v>5</v>
      </c>
      <c r="B11" s="529" t="s">
        <v>1382</v>
      </c>
      <c r="C11" s="9" t="s">
        <v>1383</v>
      </c>
      <c r="D11" s="376" t="s">
        <v>1614</v>
      </c>
      <c r="E11" s="124" t="s">
        <v>1581</v>
      </c>
      <c r="F11" s="125" t="s">
        <v>1384</v>
      </c>
      <c r="G11" s="126" t="s">
        <v>1385</v>
      </c>
      <c r="H11" s="530">
        <v>154</v>
      </c>
      <c r="I11" s="419">
        <v>182</v>
      </c>
      <c r="J11" s="201" t="s">
        <v>16</v>
      </c>
      <c r="K11" s="415" t="s">
        <v>1615</v>
      </c>
      <c r="L11" s="410">
        <v>216</v>
      </c>
      <c r="M11" s="530">
        <f t="shared" si="0"/>
        <v>130</v>
      </c>
      <c r="N11" s="533">
        <v>33.72</v>
      </c>
      <c r="O11" s="534">
        <f>M11*N11</f>
        <v>4383.5999999999995</v>
      </c>
      <c r="P11" s="393"/>
      <c r="Q11" s="213"/>
    </row>
    <row r="12" spans="1:17" s="194" customFormat="1" ht="32.1" customHeight="1" x14ac:dyDescent="0.2">
      <c r="A12" s="528"/>
      <c r="B12" s="529"/>
      <c r="C12" s="9" t="s">
        <v>1386</v>
      </c>
      <c r="D12" s="376"/>
      <c r="E12" s="124" t="s">
        <v>114</v>
      </c>
      <c r="F12" s="125" t="s">
        <v>1387</v>
      </c>
      <c r="G12" s="126" t="s">
        <v>1388</v>
      </c>
      <c r="H12" s="530" t="e">
        <v>#N/A</v>
      </c>
      <c r="I12" s="419"/>
      <c r="J12" s="201" t="s">
        <v>16</v>
      </c>
      <c r="K12" s="415"/>
      <c r="L12" s="410"/>
      <c r="M12" s="530" t="e">
        <f t="shared" si="0"/>
        <v>#N/A</v>
      </c>
      <c r="N12" s="533"/>
      <c r="O12" s="534"/>
      <c r="P12" s="393"/>
      <c r="Q12" s="213"/>
    </row>
    <row r="13" spans="1:17" ht="32.25" customHeight="1" x14ac:dyDescent="0.25">
      <c r="A13" s="137">
        <v>6</v>
      </c>
      <c r="B13" s="179" t="s">
        <v>28</v>
      </c>
      <c r="C13" s="9" t="s">
        <v>29</v>
      </c>
      <c r="D13" s="298" t="s">
        <v>1608</v>
      </c>
      <c r="E13" s="174" t="s">
        <v>25</v>
      </c>
      <c r="F13" s="70" t="s">
        <v>30</v>
      </c>
      <c r="G13" s="54" t="s">
        <v>31</v>
      </c>
      <c r="H13" s="183">
        <v>261</v>
      </c>
      <c r="I13" s="185">
        <v>100</v>
      </c>
      <c r="J13" s="201" t="s">
        <v>16</v>
      </c>
      <c r="K13" s="309"/>
      <c r="L13" s="343"/>
      <c r="M13" s="187">
        <f t="shared" si="0"/>
        <v>261</v>
      </c>
      <c r="N13" s="189">
        <v>31.64</v>
      </c>
      <c r="O13" s="152">
        <f t="shared" ref="O13:O20" si="2">M13*N13</f>
        <v>8258.0400000000009</v>
      </c>
      <c r="P13" s="204"/>
      <c r="Q13" s="214"/>
    </row>
    <row r="14" spans="1:17" s="194" customFormat="1" ht="32.1" customHeight="1" x14ac:dyDescent="0.2">
      <c r="A14" s="163">
        <v>7</v>
      </c>
      <c r="B14" s="191" t="s">
        <v>1389</v>
      </c>
      <c r="C14" s="9" t="s">
        <v>1390</v>
      </c>
      <c r="D14" s="285">
        <v>580003</v>
      </c>
      <c r="E14" s="124" t="s">
        <v>20</v>
      </c>
      <c r="F14" s="125" t="s">
        <v>1391</v>
      </c>
      <c r="G14" s="126" t="s">
        <v>1392</v>
      </c>
      <c r="H14" s="192">
        <v>102</v>
      </c>
      <c r="I14" s="165">
        <v>100</v>
      </c>
      <c r="J14" s="201" t="s">
        <v>16</v>
      </c>
      <c r="K14" s="310"/>
      <c r="L14" s="344"/>
      <c r="M14" s="192">
        <f t="shared" si="0"/>
        <v>102</v>
      </c>
      <c r="N14" s="305">
        <v>54.66</v>
      </c>
      <c r="O14" s="193">
        <f>M14*N14</f>
        <v>5575.32</v>
      </c>
      <c r="P14" s="205"/>
      <c r="Q14" s="213"/>
    </row>
    <row r="15" spans="1:17" ht="32.25" customHeight="1" x14ac:dyDescent="0.25">
      <c r="A15" s="137">
        <v>8</v>
      </c>
      <c r="B15" s="179" t="s">
        <v>32</v>
      </c>
      <c r="C15" s="9" t="s">
        <v>33</v>
      </c>
      <c r="D15" s="300">
        <v>436358</v>
      </c>
      <c r="E15" s="174" t="s">
        <v>27</v>
      </c>
      <c r="F15" s="53" t="s">
        <v>34</v>
      </c>
      <c r="G15" s="54" t="s">
        <v>35</v>
      </c>
      <c r="H15" s="182">
        <v>210</v>
      </c>
      <c r="I15" s="184">
        <v>336</v>
      </c>
      <c r="J15" s="201" t="s">
        <v>16</v>
      </c>
      <c r="K15" s="309"/>
      <c r="L15" s="345"/>
      <c r="M15" s="186">
        <f t="shared" si="0"/>
        <v>210</v>
      </c>
      <c r="N15" s="188">
        <v>30.73</v>
      </c>
      <c r="O15" s="152">
        <f t="shared" si="2"/>
        <v>6453.3</v>
      </c>
      <c r="P15" s="204"/>
      <c r="Q15" s="214"/>
    </row>
    <row r="16" spans="1:17" ht="32.25" customHeight="1" x14ac:dyDescent="0.25">
      <c r="A16" s="137">
        <v>9</v>
      </c>
      <c r="B16" s="179" t="s">
        <v>36</v>
      </c>
      <c r="C16" s="9" t="s">
        <v>37</v>
      </c>
      <c r="D16" s="298">
        <v>495638</v>
      </c>
      <c r="E16" s="174" t="s">
        <v>25</v>
      </c>
      <c r="F16" s="53" t="s">
        <v>38</v>
      </c>
      <c r="G16" s="54" t="s">
        <v>39</v>
      </c>
      <c r="H16" s="71">
        <v>347</v>
      </c>
      <c r="I16" s="72">
        <v>360</v>
      </c>
      <c r="J16" s="201" t="s">
        <v>16</v>
      </c>
      <c r="K16" s="309"/>
      <c r="L16" s="346"/>
      <c r="M16" s="73">
        <f t="shared" si="0"/>
        <v>347</v>
      </c>
      <c r="N16" s="2">
        <v>39.22</v>
      </c>
      <c r="O16" s="152">
        <f t="shared" si="2"/>
        <v>13609.34</v>
      </c>
      <c r="P16" s="204"/>
      <c r="Q16" s="214"/>
    </row>
    <row r="17" spans="1:17" ht="32.25" customHeight="1" x14ac:dyDescent="0.25">
      <c r="A17" s="137">
        <v>10</v>
      </c>
      <c r="B17" s="179" t="s">
        <v>40</v>
      </c>
      <c r="C17" s="9" t="s">
        <v>41</v>
      </c>
      <c r="D17" s="298" t="s">
        <v>1608</v>
      </c>
      <c r="E17" s="174" t="s">
        <v>27</v>
      </c>
      <c r="F17" s="53" t="s">
        <v>42</v>
      </c>
      <c r="G17" s="54" t="s">
        <v>1275</v>
      </c>
      <c r="H17" s="71">
        <v>283</v>
      </c>
      <c r="I17" s="72">
        <v>144</v>
      </c>
      <c r="J17" s="201" t="s">
        <v>16</v>
      </c>
      <c r="K17" s="309"/>
      <c r="L17" s="346"/>
      <c r="M17" s="73">
        <f t="shared" si="0"/>
        <v>283</v>
      </c>
      <c r="N17" s="2">
        <v>37.76</v>
      </c>
      <c r="O17" s="152">
        <f t="shared" si="2"/>
        <v>10686.08</v>
      </c>
      <c r="P17" s="204"/>
      <c r="Q17" s="214"/>
    </row>
    <row r="18" spans="1:17" ht="32.25" customHeight="1" x14ac:dyDescent="0.25">
      <c r="A18" s="218">
        <v>11</v>
      </c>
      <c r="B18" s="219" t="s">
        <v>1276</v>
      </c>
      <c r="C18" s="9" t="s">
        <v>1274</v>
      </c>
      <c r="D18" s="298" t="s">
        <v>1608</v>
      </c>
      <c r="E18" s="265" t="s">
        <v>27</v>
      </c>
      <c r="F18" s="199" t="s">
        <v>1277</v>
      </c>
      <c r="G18" s="200" t="s">
        <v>1275</v>
      </c>
      <c r="H18" s="220">
        <v>362</v>
      </c>
      <c r="I18" s="221">
        <v>160</v>
      </c>
      <c r="J18" s="201" t="s">
        <v>16</v>
      </c>
      <c r="K18" s="311"/>
      <c r="L18" s="347"/>
      <c r="M18" s="222">
        <f t="shared" si="0"/>
        <v>362</v>
      </c>
      <c r="N18" s="223">
        <v>33.299999999999997</v>
      </c>
      <c r="O18" s="224">
        <f t="shared" si="2"/>
        <v>12054.599999999999</v>
      </c>
      <c r="P18" s="225"/>
      <c r="Q18" s="214"/>
    </row>
    <row r="19" spans="1:17" s="194" customFormat="1" ht="32.1" customHeight="1" x14ac:dyDescent="0.2">
      <c r="A19" s="163">
        <v>12</v>
      </c>
      <c r="B19" s="128" t="s">
        <v>1393</v>
      </c>
      <c r="C19" s="9" t="s">
        <v>1394</v>
      </c>
      <c r="D19" s="285">
        <v>562835</v>
      </c>
      <c r="E19" s="124" t="s">
        <v>114</v>
      </c>
      <c r="F19" s="125" t="s">
        <v>115</v>
      </c>
      <c r="G19" s="128" t="s">
        <v>1395</v>
      </c>
      <c r="H19" s="192">
        <v>99</v>
      </c>
      <c r="I19" s="165">
        <v>72</v>
      </c>
      <c r="J19" s="201" t="s">
        <v>16</v>
      </c>
      <c r="K19" s="312"/>
      <c r="L19" s="344"/>
      <c r="M19" s="192">
        <f t="shared" si="0"/>
        <v>99</v>
      </c>
      <c r="N19" s="305">
        <v>35.090000000000003</v>
      </c>
      <c r="O19" s="193">
        <f>M19*N19</f>
        <v>3473.9100000000003</v>
      </c>
      <c r="P19" s="205"/>
      <c r="Q19" s="213"/>
    </row>
    <row r="20" spans="1:17" ht="32.25" customHeight="1" x14ac:dyDescent="0.25">
      <c r="A20" s="508">
        <v>13</v>
      </c>
      <c r="B20" s="452" t="s">
        <v>43</v>
      </c>
      <c r="C20" s="9" t="s">
        <v>44</v>
      </c>
      <c r="D20" s="494" t="s">
        <v>1616</v>
      </c>
      <c r="E20" s="174" t="s">
        <v>27</v>
      </c>
      <c r="F20" s="53" t="s">
        <v>45</v>
      </c>
      <c r="G20" s="54" t="s">
        <v>46</v>
      </c>
      <c r="H20" s="510">
        <v>1019</v>
      </c>
      <c r="I20" s="512">
        <v>144</v>
      </c>
      <c r="J20" s="201" t="s">
        <v>16</v>
      </c>
      <c r="K20" s="400" t="s">
        <v>1618</v>
      </c>
      <c r="L20" s="535">
        <v>150</v>
      </c>
      <c r="M20" s="510">
        <f t="shared" si="0"/>
        <v>978</v>
      </c>
      <c r="N20" s="516">
        <v>54.51</v>
      </c>
      <c r="O20" s="514">
        <f t="shared" si="2"/>
        <v>53310.78</v>
      </c>
      <c r="P20" s="396"/>
      <c r="Q20" s="214"/>
    </row>
    <row r="21" spans="1:17" ht="32.25" customHeight="1" x14ac:dyDescent="0.25">
      <c r="A21" s="509"/>
      <c r="B21" s="452"/>
      <c r="C21" s="9" t="s">
        <v>47</v>
      </c>
      <c r="D21" s="495"/>
      <c r="E21" s="174" t="s">
        <v>20</v>
      </c>
      <c r="F21" s="53" t="s">
        <v>48</v>
      </c>
      <c r="G21" s="54" t="s">
        <v>49</v>
      </c>
      <c r="H21" s="511" t="e">
        <v>#N/A</v>
      </c>
      <c r="I21" s="513"/>
      <c r="J21" s="201" t="s">
        <v>16</v>
      </c>
      <c r="K21" s="401"/>
      <c r="L21" s="536"/>
      <c r="M21" s="511" t="e">
        <f t="shared" si="0"/>
        <v>#N/A</v>
      </c>
      <c r="N21" s="517"/>
      <c r="O21" s="515"/>
      <c r="P21" s="397"/>
      <c r="Q21" s="214"/>
    </row>
    <row r="22" spans="1:17" s="194" customFormat="1" ht="32.1" customHeight="1" x14ac:dyDescent="0.2">
      <c r="A22" s="163">
        <v>14</v>
      </c>
      <c r="B22" s="128" t="s">
        <v>1396</v>
      </c>
      <c r="C22" s="9" t="s">
        <v>1397</v>
      </c>
      <c r="D22" s="285">
        <v>454035</v>
      </c>
      <c r="E22" s="124" t="s">
        <v>1581</v>
      </c>
      <c r="F22" s="125" t="s">
        <v>1398</v>
      </c>
      <c r="G22" s="128" t="s">
        <v>1399</v>
      </c>
      <c r="H22" s="192">
        <v>97</v>
      </c>
      <c r="I22" s="165">
        <v>18</v>
      </c>
      <c r="J22" s="201" t="s">
        <v>16</v>
      </c>
      <c r="K22" s="310"/>
      <c r="L22" s="344"/>
      <c r="M22" s="192">
        <f t="shared" si="0"/>
        <v>97</v>
      </c>
      <c r="N22" s="305">
        <v>37.54</v>
      </c>
      <c r="O22" s="193">
        <f t="shared" ref="O22:O23" si="3">M22*N22</f>
        <v>3641.38</v>
      </c>
      <c r="P22" s="205"/>
      <c r="Q22" s="213"/>
    </row>
    <row r="23" spans="1:17" s="194" customFormat="1" ht="32.1" customHeight="1" x14ac:dyDescent="0.2">
      <c r="A23" s="163">
        <v>15</v>
      </c>
      <c r="B23" s="130" t="s">
        <v>1400</v>
      </c>
      <c r="C23" s="9" t="s">
        <v>1401</v>
      </c>
      <c r="D23" s="285">
        <v>613083</v>
      </c>
      <c r="E23" s="124" t="s">
        <v>1581</v>
      </c>
      <c r="F23" s="125" t="s">
        <v>1402</v>
      </c>
      <c r="G23" s="128"/>
      <c r="H23" s="192">
        <v>130</v>
      </c>
      <c r="I23" s="165">
        <v>192</v>
      </c>
      <c r="J23" s="201" t="s">
        <v>16</v>
      </c>
      <c r="K23" s="310"/>
      <c r="L23" s="344"/>
      <c r="M23" s="192">
        <f t="shared" si="0"/>
        <v>130</v>
      </c>
      <c r="N23" s="305">
        <v>45.17</v>
      </c>
      <c r="O23" s="193">
        <f t="shared" si="3"/>
        <v>5872.1</v>
      </c>
      <c r="P23" s="205"/>
      <c r="Q23" s="213"/>
    </row>
    <row r="24" spans="1:17" ht="32.25" customHeight="1" x14ac:dyDescent="0.25">
      <c r="A24" s="137">
        <v>16</v>
      </c>
      <c r="B24" s="179" t="s">
        <v>50</v>
      </c>
      <c r="C24" s="9" t="s">
        <v>51</v>
      </c>
      <c r="D24" s="298">
        <v>520958</v>
      </c>
      <c r="E24" s="174" t="s">
        <v>1581</v>
      </c>
      <c r="F24" s="53" t="s">
        <v>52</v>
      </c>
      <c r="G24" s="54"/>
      <c r="H24" s="71">
        <v>104</v>
      </c>
      <c r="I24" s="72">
        <v>192</v>
      </c>
      <c r="J24" s="201" t="s">
        <v>16</v>
      </c>
      <c r="K24" s="309"/>
      <c r="L24" s="346"/>
      <c r="M24" s="73">
        <f t="shared" si="0"/>
        <v>104</v>
      </c>
      <c r="N24" s="2">
        <v>38.020000000000003</v>
      </c>
      <c r="O24" s="74">
        <f>M24*N24</f>
        <v>3954.0800000000004</v>
      </c>
      <c r="P24" s="204"/>
      <c r="Q24" s="214"/>
    </row>
    <row r="25" spans="1:17" ht="32.25" customHeight="1" x14ac:dyDescent="0.25">
      <c r="A25" s="137">
        <v>17</v>
      </c>
      <c r="B25" s="179" t="s">
        <v>53</v>
      </c>
      <c r="C25" s="9" t="s">
        <v>54</v>
      </c>
      <c r="D25" s="298">
        <v>430188</v>
      </c>
      <c r="E25" s="174" t="s">
        <v>1581</v>
      </c>
      <c r="F25" s="53" t="s">
        <v>55</v>
      </c>
      <c r="G25" s="54" t="s">
        <v>56</v>
      </c>
      <c r="H25" s="71">
        <v>215</v>
      </c>
      <c r="I25" s="72">
        <v>192</v>
      </c>
      <c r="J25" s="201" t="s">
        <v>16</v>
      </c>
      <c r="K25" s="309"/>
      <c r="L25" s="346"/>
      <c r="M25" s="73">
        <f t="shared" si="0"/>
        <v>215</v>
      </c>
      <c r="N25" s="2">
        <v>44.82</v>
      </c>
      <c r="O25" s="74">
        <f>M25*N25</f>
        <v>9636.2999999999993</v>
      </c>
      <c r="P25" s="204"/>
      <c r="Q25" s="214"/>
    </row>
    <row r="26" spans="1:17" ht="32.25" customHeight="1" x14ac:dyDescent="0.25">
      <c r="A26" s="137">
        <v>18</v>
      </c>
      <c r="B26" s="179" t="s">
        <v>57</v>
      </c>
      <c r="C26" s="179" t="s">
        <v>18</v>
      </c>
      <c r="D26" s="298">
        <v>81983</v>
      </c>
      <c r="E26" s="174"/>
      <c r="F26" s="53" t="s">
        <v>58</v>
      </c>
      <c r="G26" s="54"/>
      <c r="H26" s="71">
        <v>104</v>
      </c>
      <c r="I26" s="72">
        <v>50</v>
      </c>
      <c r="J26" s="284" t="s">
        <v>16</v>
      </c>
      <c r="K26" s="313" t="s">
        <v>1619</v>
      </c>
      <c r="L26" s="346">
        <v>25</v>
      </c>
      <c r="M26" s="73">
        <f t="shared" si="0"/>
        <v>208</v>
      </c>
      <c r="N26" s="2">
        <v>13.73</v>
      </c>
      <c r="O26" s="74">
        <f>M26*N26</f>
        <v>2855.84</v>
      </c>
      <c r="P26" s="204" t="s">
        <v>1620</v>
      </c>
      <c r="Q26" s="214"/>
    </row>
    <row r="27" spans="1:17" ht="32.25" customHeight="1" x14ac:dyDescent="0.25">
      <c r="A27" s="137">
        <v>19</v>
      </c>
      <c r="B27" s="179" t="s">
        <v>59</v>
      </c>
      <c r="C27" s="12" t="s">
        <v>60</v>
      </c>
      <c r="D27" s="298">
        <v>554515</v>
      </c>
      <c r="E27" s="174" t="s">
        <v>20</v>
      </c>
      <c r="F27" s="53" t="s">
        <v>61</v>
      </c>
      <c r="G27" s="54" t="s">
        <v>62</v>
      </c>
      <c r="H27" s="71">
        <v>360</v>
      </c>
      <c r="I27" s="72">
        <v>144</v>
      </c>
      <c r="J27" s="201" t="s">
        <v>16</v>
      </c>
      <c r="K27" s="309"/>
      <c r="L27" s="346"/>
      <c r="M27" s="73">
        <f t="shared" si="0"/>
        <v>360</v>
      </c>
      <c r="N27" s="2">
        <v>59.36</v>
      </c>
      <c r="O27" s="74">
        <f>M27*N27</f>
        <v>21369.599999999999</v>
      </c>
      <c r="P27" s="204"/>
      <c r="Q27" s="214"/>
    </row>
    <row r="28" spans="1:17" ht="32.25" customHeight="1" x14ac:dyDescent="0.25">
      <c r="A28" s="508">
        <v>20</v>
      </c>
      <c r="B28" s="452" t="s">
        <v>63</v>
      </c>
      <c r="C28" s="13" t="s">
        <v>64</v>
      </c>
      <c r="D28" s="494" t="s">
        <v>1617</v>
      </c>
      <c r="E28" s="174" t="s">
        <v>27</v>
      </c>
      <c r="F28" s="53" t="s">
        <v>61</v>
      </c>
      <c r="G28" s="54" t="s">
        <v>65</v>
      </c>
      <c r="H28" s="531">
        <v>255</v>
      </c>
      <c r="I28" s="537">
        <v>144</v>
      </c>
      <c r="J28" s="201" t="s">
        <v>16</v>
      </c>
      <c r="K28" s="539" t="s">
        <v>1621</v>
      </c>
      <c r="L28" s="540"/>
      <c r="M28" s="510">
        <f t="shared" si="0"/>
        <v>255</v>
      </c>
      <c r="N28" s="516">
        <v>27.41</v>
      </c>
      <c r="O28" s="514">
        <f>M28*N28</f>
        <v>6989.55</v>
      </c>
      <c r="P28" s="396"/>
      <c r="Q28" s="214"/>
    </row>
    <row r="29" spans="1:17" ht="32.25" customHeight="1" x14ac:dyDescent="0.25">
      <c r="A29" s="509"/>
      <c r="B29" s="452"/>
      <c r="C29" s="12" t="s">
        <v>66</v>
      </c>
      <c r="D29" s="495"/>
      <c r="E29" s="174" t="s">
        <v>67</v>
      </c>
      <c r="F29" s="53" t="s">
        <v>61</v>
      </c>
      <c r="G29" s="54" t="s">
        <v>68</v>
      </c>
      <c r="H29" s="532" t="e">
        <v>#N/A</v>
      </c>
      <c r="I29" s="538"/>
      <c r="J29" s="201" t="s">
        <v>16</v>
      </c>
      <c r="K29" s="539"/>
      <c r="L29" s="541"/>
      <c r="M29" s="511" t="e">
        <f t="shared" si="0"/>
        <v>#N/A</v>
      </c>
      <c r="N29" s="517"/>
      <c r="O29" s="515"/>
      <c r="P29" s="397"/>
      <c r="Q29" s="214"/>
    </row>
    <row r="30" spans="1:17" ht="32.25" customHeight="1" x14ac:dyDescent="0.25">
      <c r="A30" s="226">
        <v>21</v>
      </c>
      <c r="B30" s="219" t="s">
        <v>178</v>
      </c>
      <c r="C30" s="11" t="s">
        <v>179</v>
      </c>
      <c r="D30" s="298">
        <v>30853</v>
      </c>
      <c r="E30" s="265" t="s">
        <v>114</v>
      </c>
      <c r="F30" s="199" t="s">
        <v>180</v>
      </c>
      <c r="G30" s="200" t="s">
        <v>181</v>
      </c>
      <c r="H30" s="227">
        <v>90</v>
      </c>
      <c r="I30" s="228">
        <v>30</v>
      </c>
      <c r="J30" s="201" t="s">
        <v>16</v>
      </c>
      <c r="K30" s="311"/>
      <c r="L30" s="348"/>
      <c r="M30" s="229">
        <f t="shared" si="0"/>
        <v>90</v>
      </c>
      <c r="N30" s="230">
        <v>53.34</v>
      </c>
      <c r="O30" s="231">
        <f t="shared" ref="O30:O42" si="4">M30*N30</f>
        <v>4800.6000000000004</v>
      </c>
      <c r="P30" s="225"/>
      <c r="Q30" s="212"/>
    </row>
    <row r="31" spans="1:17" ht="32.25" customHeight="1" x14ac:dyDescent="0.25">
      <c r="A31" s="226">
        <v>22</v>
      </c>
      <c r="B31" s="219" t="s">
        <v>178</v>
      </c>
      <c r="C31" s="232" t="s">
        <v>1360</v>
      </c>
      <c r="D31" s="298" t="s">
        <v>1608</v>
      </c>
      <c r="E31" s="265" t="s">
        <v>67</v>
      </c>
      <c r="F31" s="199" t="s">
        <v>180</v>
      </c>
      <c r="G31" s="200" t="s">
        <v>1361</v>
      </c>
      <c r="H31" s="227">
        <v>105</v>
      </c>
      <c r="I31" s="228">
        <v>30</v>
      </c>
      <c r="J31" s="201" t="s">
        <v>16</v>
      </c>
      <c r="K31" s="311"/>
      <c r="L31" s="348"/>
      <c r="M31" s="229">
        <f t="shared" si="0"/>
        <v>105</v>
      </c>
      <c r="N31" s="230">
        <v>49.26</v>
      </c>
      <c r="O31" s="231">
        <f t="shared" si="4"/>
        <v>5172.3</v>
      </c>
      <c r="P31" s="225"/>
      <c r="Q31" s="212"/>
    </row>
    <row r="32" spans="1:17" ht="32.25" customHeight="1" x14ac:dyDescent="0.25">
      <c r="A32" s="226">
        <v>23</v>
      </c>
      <c r="B32" s="219" t="s">
        <v>182</v>
      </c>
      <c r="C32" s="13" t="s">
        <v>183</v>
      </c>
      <c r="D32" s="298">
        <v>239113</v>
      </c>
      <c r="E32" s="265" t="s">
        <v>114</v>
      </c>
      <c r="F32" s="199" t="s">
        <v>180</v>
      </c>
      <c r="G32" s="200"/>
      <c r="H32" s="227">
        <v>118</v>
      </c>
      <c r="I32" s="228">
        <v>30</v>
      </c>
      <c r="J32" s="201" t="s">
        <v>16</v>
      </c>
      <c r="K32" s="311"/>
      <c r="L32" s="348"/>
      <c r="M32" s="229">
        <f t="shared" si="0"/>
        <v>118</v>
      </c>
      <c r="N32" s="230">
        <v>50.92</v>
      </c>
      <c r="O32" s="231">
        <f t="shared" si="4"/>
        <v>6008.56</v>
      </c>
      <c r="P32" s="225"/>
      <c r="Q32" s="212"/>
    </row>
    <row r="33" spans="1:17" ht="32.25" customHeight="1" x14ac:dyDescent="0.25">
      <c r="A33" s="226">
        <v>24</v>
      </c>
      <c r="B33" s="219" t="s">
        <v>182</v>
      </c>
      <c r="C33" s="20" t="s">
        <v>1278</v>
      </c>
      <c r="D33" s="298" t="s">
        <v>1608</v>
      </c>
      <c r="E33" s="265" t="s">
        <v>67</v>
      </c>
      <c r="F33" s="199" t="s">
        <v>180</v>
      </c>
      <c r="G33" s="200" t="s">
        <v>1279</v>
      </c>
      <c r="H33" s="227">
        <v>113</v>
      </c>
      <c r="I33" s="228">
        <v>30</v>
      </c>
      <c r="J33" s="201" t="s">
        <v>16</v>
      </c>
      <c r="K33" s="311"/>
      <c r="L33" s="348"/>
      <c r="M33" s="229">
        <f t="shared" si="0"/>
        <v>113</v>
      </c>
      <c r="N33" s="230">
        <v>40.72</v>
      </c>
      <c r="O33" s="231">
        <f t="shared" si="4"/>
        <v>4601.3599999999997</v>
      </c>
      <c r="P33" s="225"/>
      <c r="Q33" s="212"/>
    </row>
    <row r="34" spans="1:17" ht="32.25" customHeight="1" x14ac:dyDescent="0.25">
      <c r="A34" s="218">
        <v>25</v>
      </c>
      <c r="B34" s="219" t="s">
        <v>1337</v>
      </c>
      <c r="C34" s="233" t="s">
        <v>1336</v>
      </c>
      <c r="D34" s="298" t="s">
        <v>1622</v>
      </c>
      <c r="E34" s="265" t="s">
        <v>114</v>
      </c>
      <c r="F34" s="199" t="s">
        <v>1338</v>
      </c>
      <c r="G34" s="200" t="s">
        <v>1339</v>
      </c>
      <c r="H34" s="220">
        <v>250</v>
      </c>
      <c r="I34" s="221">
        <v>70</v>
      </c>
      <c r="J34" s="201" t="s">
        <v>16</v>
      </c>
      <c r="K34" s="311"/>
      <c r="L34" s="347"/>
      <c r="M34" s="222">
        <f t="shared" si="0"/>
        <v>250</v>
      </c>
      <c r="N34" s="223">
        <v>64.86</v>
      </c>
      <c r="O34" s="234">
        <f t="shared" si="4"/>
        <v>16215</v>
      </c>
      <c r="P34" s="225"/>
      <c r="Q34" s="214"/>
    </row>
    <row r="35" spans="1:17" ht="32.25" customHeight="1" x14ac:dyDescent="0.25">
      <c r="A35" s="218">
        <v>26</v>
      </c>
      <c r="B35" s="219" t="s">
        <v>1282</v>
      </c>
      <c r="C35" s="20" t="s">
        <v>1281</v>
      </c>
      <c r="D35" s="298" t="s">
        <v>1608</v>
      </c>
      <c r="E35" s="265" t="s">
        <v>277</v>
      </c>
      <c r="F35" s="199" t="s">
        <v>1280</v>
      </c>
      <c r="G35" s="200" t="s">
        <v>1283</v>
      </c>
      <c r="H35" s="220">
        <v>100</v>
      </c>
      <c r="I35" s="221">
        <v>100</v>
      </c>
      <c r="J35" s="201" t="s">
        <v>16</v>
      </c>
      <c r="K35" s="311"/>
      <c r="L35" s="347"/>
      <c r="M35" s="222">
        <f t="shared" si="0"/>
        <v>100</v>
      </c>
      <c r="N35" s="223">
        <v>46.24</v>
      </c>
      <c r="O35" s="234">
        <f t="shared" si="4"/>
        <v>4624</v>
      </c>
      <c r="P35" s="225"/>
      <c r="Q35" s="214"/>
    </row>
    <row r="36" spans="1:17" ht="32.25" customHeight="1" x14ac:dyDescent="0.25">
      <c r="A36" s="218">
        <v>27</v>
      </c>
      <c r="B36" s="219" t="s">
        <v>1479</v>
      </c>
      <c r="C36" s="235" t="s">
        <v>1480</v>
      </c>
      <c r="D36" s="298">
        <v>522664</v>
      </c>
      <c r="E36" s="265" t="s">
        <v>27</v>
      </c>
      <c r="F36" s="199" t="s">
        <v>1481</v>
      </c>
      <c r="G36" s="200" t="s">
        <v>1482</v>
      </c>
      <c r="H36" s="220">
        <v>231</v>
      </c>
      <c r="I36" s="221">
        <v>162</v>
      </c>
      <c r="J36" s="201" t="s">
        <v>16</v>
      </c>
      <c r="K36" s="311"/>
      <c r="L36" s="347"/>
      <c r="M36" s="222">
        <f t="shared" si="0"/>
        <v>231</v>
      </c>
      <c r="N36" s="223">
        <v>31.28</v>
      </c>
      <c r="O36" s="234">
        <f t="shared" si="4"/>
        <v>7225.68</v>
      </c>
      <c r="P36" s="225"/>
      <c r="Q36" s="214"/>
    </row>
    <row r="37" spans="1:17" s="194" customFormat="1" ht="32.1" customHeight="1" x14ac:dyDescent="0.2">
      <c r="A37" s="163">
        <v>28</v>
      </c>
      <c r="B37" s="128" t="s">
        <v>1567</v>
      </c>
      <c r="C37" s="24" t="s">
        <v>1568</v>
      </c>
      <c r="D37" s="285">
        <v>631620</v>
      </c>
      <c r="E37" s="124" t="s">
        <v>27</v>
      </c>
      <c r="F37" s="125" t="s">
        <v>1569</v>
      </c>
      <c r="G37" s="128" t="s">
        <v>1570</v>
      </c>
      <c r="H37" s="192">
        <v>150</v>
      </c>
      <c r="I37" s="165">
        <v>120</v>
      </c>
      <c r="J37" s="201" t="s">
        <v>16</v>
      </c>
      <c r="K37" s="310"/>
      <c r="L37" s="344"/>
      <c r="M37" s="192">
        <f t="shared" si="0"/>
        <v>150</v>
      </c>
      <c r="N37" s="305">
        <v>27.61</v>
      </c>
      <c r="O37" s="193">
        <f>M37*N37</f>
        <v>4141.5</v>
      </c>
      <c r="P37" s="205"/>
      <c r="Q37" s="213"/>
    </row>
    <row r="38" spans="1:17" ht="32.25" customHeight="1" x14ac:dyDescent="0.25">
      <c r="A38" s="137">
        <v>29</v>
      </c>
      <c r="B38" s="179" t="s">
        <v>69</v>
      </c>
      <c r="C38" s="13" t="s">
        <v>70</v>
      </c>
      <c r="D38" s="300">
        <v>563360</v>
      </c>
      <c r="E38" s="174" t="s">
        <v>27</v>
      </c>
      <c r="F38" s="53" t="s">
        <v>71</v>
      </c>
      <c r="G38" s="54" t="s">
        <v>72</v>
      </c>
      <c r="H38" s="182">
        <v>1258</v>
      </c>
      <c r="I38" s="184">
        <v>120</v>
      </c>
      <c r="J38" s="201" t="s">
        <v>16</v>
      </c>
      <c r="K38" s="309"/>
      <c r="L38" s="345"/>
      <c r="M38" s="186">
        <f t="shared" si="0"/>
        <v>1258</v>
      </c>
      <c r="N38" s="188">
        <v>27.98</v>
      </c>
      <c r="O38" s="181">
        <f t="shared" si="4"/>
        <v>35198.840000000004</v>
      </c>
      <c r="P38" s="206"/>
      <c r="Q38" s="214"/>
    </row>
    <row r="39" spans="1:17" ht="32.25" customHeight="1" x14ac:dyDescent="0.25">
      <c r="A39" s="137">
        <v>30</v>
      </c>
      <c r="B39" s="179" t="s">
        <v>73</v>
      </c>
      <c r="C39" s="12" t="s">
        <v>74</v>
      </c>
      <c r="D39" s="298" t="s">
        <v>1608</v>
      </c>
      <c r="E39" s="174" t="s">
        <v>25</v>
      </c>
      <c r="F39" s="53" t="s">
        <v>75</v>
      </c>
      <c r="G39" s="54" t="s">
        <v>76</v>
      </c>
      <c r="H39" s="71">
        <v>96</v>
      </c>
      <c r="I39" s="72">
        <v>120</v>
      </c>
      <c r="J39" s="201" t="s">
        <v>16</v>
      </c>
      <c r="K39" s="309"/>
      <c r="L39" s="346"/>
      <c r="M39" s="73">
        <f t="shared" si="0"/>
        <v>96</v>
      </c>
      <c r="N39" s="2">
        <v>24.12</v>
      </c>
      <c r="O39" s="74">
        <f t="shared" si="4"/>
        <v>2315.52</v>
      </c>
      <c r="P39" s="204"/>
      <c r="Q39" s="214"/>
    </row>
    <row r="40" spans="1:17" s="194" customFormat="1" ht="32.1" customHeight="1" x14ac:dyDescent="0.2">
      <c r="A40" s="163">
        <v>31</v>
      </c>
      <c r="B40" s="128" t="s">
        <v>1571</v>
      </c>
      <c r="C40" s="24" t="s">
        <v>1572</v>
      </c>
      <c r="D40" s="285">
        <v>631619</v>
      </c>
      <c r="E40" s="124" t="s">
        <v>27</v>
      </c>
      <c r="F40" s="125" t="s">
        <v>1573</v>
      </c>
      <c r="G40" s="128" t="s">
        <v>1574</v>
      </c>
      <c r="H40" s="192">
        <v>140</v>
      </c>
      <c r="I40" s="165">
        <v>144</v>
      </c>
      <c r="J40" s="201" t="s">
        <v>16</v>
      </c>
      <c r="K40" s="310"/>
      <c r="L40" s="344"/>
      <c r="M40" s="192">
        <f t="shared" si="0"/>
        <v>140</v>
      </c>
      <c r="N40" s="305">
        <v>32.32</v>
      </c>
      <c r="O40" s="193">
        <f>M40*N40</f>
        <v>4524.8</v>
      </c>
      <c r="P40" s="205"/>
      <c r="Q40" s="213"/>
    </row>
    <row r="41" spans="1:17" ht="32.25" customHeight="1" x14ac:dyDescent="0.25">
      <c r="A41" s="137">
        <v>32</v>
      </c>
      <c r="B41" s="179" t="s">
        <v>77</v>
      </c>
      <c r="C41" s="12" t="s">
        <v>78</v>
      </c>
      <c r="D41" s="300">
        <v>433350</v>
      </c>
      <c r="E41" s="174" t="s">
        <v>27</v>
      </c>
      <c r="F41" s="53" t="s">
        <v>61</v>
      </c>
      <c r="G41" s="54" t="s">
        <v>79</v>
      </c>
      <c r="H41" s="182">
        <v>698</v>
      </c>
      <c r="I41" s="184">
        <v>144</v>
      </c>
      <c r="J41" s="201" t="s">
        <v>16</v>
      </c>
      <c r="K41" s="309"/>
      <c r="L41" s="345"/>
      <c r="M41" s="186">
        <f t="shared" si="0"/>
        <v>698</v>
      </c>
      <c r="N41" s="188">
        <v>35.21</v>
      </c>
      <c r="O41" s="181">
        <f t="shared" si="4"/>
        <v>24576.58</v>
      </c>
      <c r="P41" s="206"/>
      <c r="Q41" s="214"/>
    </row>
    <row r="42" spans="1:17" ht="32.25" customHeight="1" x14ac:dyDescent="0.25">
      <c r="A42" s="487">
        <v>33</v>
      </c>
      <c r="B42" s="452" t="s">
        <v>80</v>
      </c>
      <c r="C42" s="14" t="s">
        <v>81</v>
      </c>
      <c r="D42" s="494" t="s">
        <v>1791</v>
      </c>
      <c r="E42" s="174" t="s">
        <v>15</v>
      </c>
      <c r="F42" s="53" t="s">
        <v>82</v>
      </c>
      <c r="G42" s="75" t="s">
        <v>83</v>
      </c>
      <c r="H42" s="402">
        <v>91</v>
      </c>
      <c r="I42" s="464">
        <v>96</v>
      </c>
      <c r="J42" s="201" t="s">
        <v>16</v>
      </c>
      <c r="K42" s="400" t="s">
        <v>1618</v>
      </c>
      <c r="L42" s="491"/>
      <c r="M42" s="402">
        <f t="shared" si="0"/>
        <v>91</v>
      </c>
      <c r="N42" s="404">
        <v>30.23</v>
      </c>
      <c r="O42" s="394">
        <f t="shared" si="4"/>
        <v>2750.93</v>
      </c>
      <c r="P42" s="396"/>
      <c r="Q42" s="212"/>
    </row>
    <row r="43" spans="1:17" ht="32.25" customHeight="1" x14ac:dyDescent="0.25">
      <c r="A43" s="488"/>
      <c r="B43" s="452"/>
      <c r="C43" s="15" t="s">
        <v>84</v>
      </c>
      <c r="D43" s="495"/>
      <c r="E43" s="174" t="s">
        <v>27</v>
      </c>
      <c r="F43" s="76" t="s">
        <v>85</v>
      </c>
      <c r="G43" s="75" t="s">
        <v>83</v>
      </c>
      <c r="H43" s="403" t="e">
        <v>#N/A</v>
      </c>
      <c r="I43" s="465"/>
      <c r="J43" s="201" t="s">
        <v>16</v>
      </c>
      <c r="K43" s="401"/>
      <c r="L43" s="492"/>
      <c r="M43" s="403" t="e">
        <f t="shared" si="0"/>
        <v>#N/A</v>
      </c>
      <c r="N43" s="405"/>
      <c r="O43" s="395"/>
      <c r="P43" s="397"/>
      <c r="Q43" s="212"/>
    </row>
    <row r="44" spans="1:17" ht="32.25" customHeight="1" x14ac:dyDescent="0.25">
      <c r="A44" s="136">
        <v>34</v>
      </c>
      <c r="B44" s="179" t="s">
        <v>86</v>
      </c>
      <c r="C44" s="12" t="s">
        <v>87</v>
      </c>
      <c r="D44" s="298" t="s">
        <v>1623</v>
      </c>
      <c r="E44" s="174" t="s">
        <v>166</v>
      </c>
      <c r="F44" s="53" t="s">
        <v>88</v>
      </c>
      <c r="G44" s="54" t="s">
        <v>89</v>
      </c>
      <c r="H44" s="55">
        <v>153</v>
      </c>
      <c r="I44" s="180">
        <v>108</v>
      </c>
      <c r="J44" s="201" t="s">
        <v>16</v>
      </c>
      <c r="K44" s="309"/>
      <c r="L44" s="341"/>
      <c r="M44" s="56">
        <f t="shared" si="0"/>
        <v>153</v>
      </c>
      <c r="N44" s="1">
        <v>51.84</v>
      </c>
      <c r="O44" s="57">
        <f>M44*N44</f>
        <v>7931.52</v>
      </c>
      <c r="P44" s="204"/>
      <c r="Q44" s="212"/>
    </row>
    <row r="45" spans="1:17" ht="32.25" customHeight="1" x14ac:dyDescent="0.25">
      <c r="A45" s="136">
        <v>35</v>
      </c>
      <c r="B45" s="179" t="s">
        <v>90</v>
      </c>
      <c r="C45" s="13" t="s">
        <v>91</v>
      </c>
      <c r="D45" s="298">
        <v>351747</v>
      </c>
      <c r="E45" s="174" t="s">
        <v>27</v>
      </c>
      <c r="F45" s="53" t="s">
        <v>1602</v>
      </c>
      <c r="G45" s="54" t="s">
        <v>1601</v>
      </c>
      <c r="H45" s="55">
        <v>88</v>
      </c>
      <c r="I45" s="180">
        <v>120</v>
      </c>
      <c r="J45" s="201" t="s">
        <v>16</v>
      </c>
      <c r="K45" s="309"/>
      <c r="L45" s="341"/>
      <c r="M45" s="56">
        <f t="shared" si="0"/>
        <v>88</v>
      </c>
      <c r="N45" s="1">
        <v>25.13</v>
      </c>
      <c r="O45" s="57">
        <f>M45*N45</f>
        <v>2211.44</v>
      </c>
      <c r="P45" s="204"/>
      <c r="Q45" s="212"/>
    </row>
    <row r="46" spans="1:17" ht="32.25" customHeight="1" x14ac:dyDescent="0.25">
      <c r="A46" s="136">
        <v>36</v>
      </c>
      <c r="B46" s="179" t="s">
        <v>92</v>
      </c>
      <c r="C46" s="13" t="s">
        <v>93</v>
      </c>
      <c r="D46" s="298">
        <v>425556</v>
      </c>
      <c r="E46" s="240" t="s">
        <v>27</v>
      </c>
      <c r="F46" s="76" t="s">
        <v>85</v>
      </c>
      <c r="G46" s="75" t="s">
        <v>94</v>
      </c>
      <c r="H46" s="175">
        <v>145</v>
      </c>
      <c r="I46" s="177">
        <v>96</v>
      </c>
      <c r="J46" s="201" t="s">
        <v>16</v>
      </c>
      <c r="K46" s="309"/>
      <c r="L46" s="349"/>
      <c r="M46" s="170">
        <f t="shared" si="0"/>
        <v>145</v>
      </c>
      <c r="N46" s="172">
        <v>32.21</v>
      </c>
      <c r="O46" s="161">
        <f>M46*N46</f>
        <v>4670.45</v>
      </c>
      <c r="P46" s="206"/>
      <c r="Q46" s="212"/>
    </row>
    <row r="47" spans="1:17" ht="32.25" customHeight="1" x14ac:dyDescent="0.25">
      <c r="A47" s="136">
        <v>37</v>
      </c>
      <c r="B47" s="179" t="s">
        <v>95</v>
      </c>
      <c r="C47" s="12" t="s">
        <v>96</v>
      </c>
      <c r="D47" s="298" t="s">
        <v>1608</v>
      </c>
      <c r="E47" s="174" t="s">
        <v>27</v>
      </c>
      <c r="F47" s="53" t="s">
        <v>97</v>
      </c>
      <c r="G47" s="54" t="s">
        <v>98</v>
      </c>
      <c r="H47" s="55">
        <v>215</v>
      </c>
      <c r="I47" s="180">
        <v>125</v>
      </c>
      <c r="J47" s="201" t="s">
        <v>16</v>
      </c>
      <c r="K47" s="309"/>
      <c r="L47" s="341"/>
      <c r="M47" s="56">
        <f t="shared" si="0"/>
        <v>215</v>
      </c>
      <c r="N47" s="1">
        <v>31.5</v>
      </c>
      <c r="O47" s="57">
        <f>M47*N47</f>
        <v>6772.5</v>
      </c>
      <c r="P47" s="204"/>
      <c r="Q47" s="212"/>
    </row>
    <row r="48" spans="1:17" ht="32.25" customHeight="1" x14ac:dyDescent="0.25">
      <c r="A48" s="487">
        <v>38</v>
      </c>
      <c r="B48" s="452" t="s">
        <v>99</v>
      </c>
      <c r="C48" s="77" t="s">
        <v>100</v>
      </c>
      <c r="D48" s="494" t="s">
        <v>1624</v>
      </c>
      <c r="E48" s="174"/>
      <c r="F48" s="53" t="s">
        <v>1375</v>
      </c>
      <c r="G48" s="54" t="s">
        <v>101</v>
      </c>
      <c r="H48" s="402">
        <v>328</v>
      </c>
      <c r="I48" s="502">
        <v>144</v>
      </c>
      <c r="J48" s="201" t="s">
        <v>16</v>
      </c>
      <c r="K48" s="400" t="s">
        <v>1627</v>
      </c>
      <c r="L48" s="491">
        <v>120</v>
      </c>
      <c r="M48" s="402">
        <f t="shared" si="0"/>
        <v>394</v>
      </c>
      <c r="N48" s="404">
        <v>25.54</v>
      </c>
      <c r="O48" s="394">
        <f>M48*N48</f>
        <v>10062.76</v>
      </c>
      <c r="P48" s="396"/>
      <c r="Q48" s="212"/>
    </row>
    <row r="49" spans="1:17" ht="32.25" customHeight="1" x14ac:dyDescent="0.25">
      <c r="A49" s="488"/>
      <c r="B49" s="452"/>
      <c r="C49" s="12" t="s">
        <v>102</v>
      </c>
      <c r="D49" s="495"/>
      <c r="E49" s="174" t="s">
        <v>1581</v>
      </c>
      <c r="F49" s="53" t="s">
        <v>1376</v>
      </c>
      <c r="G49" s="54" t="s">
        <v>103</v>
      </c>
      <c r="H49" s="403" t="e">
        <v>#N/A</v>
      </c>
      <c r="I49" s="503"/>
      <c r="J49" s="201" t="s">
        <v>16</v>
      </c>
      <c r="K49" s="401"/>
      <c r="L49" s="492"/>
      <c r="M49" s="403" t="e">
        <f t="shared" si="0"/>
        <v>#N/A</v>
      </c>
      <c r="N49" s="405"/>
      <c r="O49" s="395"/>
      <c r="P49" s="397"/>
      <c r="Q49" s="212"/>
    </row>
    <row r="50" spans="1:17" ht="32.25" customHeight="1" x14ac:dyDescent="0.25">
      <c r="A50" s="487">
        <v>39</v>
      </c>
      <c r="B50" s="452" t="s">
        <v>104</v>
      </c>
      <c r="C50" s="77" t="s">
        <v>105</v>
      </c>
      <c r="D50" s="494" t="s">
        <v>1625</v>
      </c>
      <c r="E50" s="174"/>
      <c r="F50" s="53" t="s">
        <v>1375</v>
      </c>
      <c r="G50" s="54" t="s">
        <v>106</v>
      </c>
      <c r="H50" s="402">
        <v>233</v>
      </c>
      <c r="I50" s="502">
        <v>144</v>
      </c>
      <c r="J50" s="201" t="s">
        <v>16</v>
      </c>
      <c r="K50" s="400" t="s">
        <v>1627</v>
      </c>
      <c r="L50" s="491">
        <v>384</v>
      </c>
      <c r="M50" s="402">
        <f t="shared" si="0"/>
        <v>87</v>
      </c>
      <c r="N50" s="404">
        <v>39.9</v>
      </c>
      <c r="O50" s="394">
        <f>M50*N50</f>
        <v>3471.2999999999997</v>
      </c>
      <c r="P50" s="396"/>
      <c r="Q50" s="212"/>
    </row>
    <row r="51" spans="1:17" ht="32.25" customHeight="1" x14ac:dyDescent="0.25">
      <c r="A51" s="488"/>
      <c r="B51" s="452"/>
      <c r="C51" s="13" t="s">
        <v>107</v>
      </c>
      <c r="D51" s="495"/>
      <c r="E51" s="174" t="s">
        <v>1581</v>
      </c>
      <c r="F51" s="53" t="s">
        <v>1377</v>
      </c>
      <c r="G51" s="54" t="s">
        <v>106</v>
      </c>
      <c r="H51" s="403" t="e">
        <v>#N/A</v>
      </c>
      <c r="I51" s="503"/>
      <c r="J51" s="201" t="s">
        <v>16</v>
      </c>
      <c r="K51" s="401"/>
      <c r="L51" s="492"/>
      <c r="M51" s="403" t="e">
        <f t="shared" si="0"/>
        <v>#N/A</v>
      </c>
      <c r="N51" s="405"/>
      <c r="O51" s="395"/>
      <c r="P51" s="397"/>
      <c r="Q51" s="212"/>
    </row>
    <row r="52" spans="1:17" ht="32.25" customHeight="1" x14ac:dyDescent="0.25">
      <c r="A52" s="487">
        <v>40</v>
      </c>
      <c r="B52" s="452" t="s">
        <v>108</v>
      </c>
      <c r="C52" s="77" t="s">
        <v>109</v>
      </c>
      <c r="D52" s="494" t="s">
        <v>1626</v>
      </c>
      <c r="E52" s="174"/>
      <c r="F52" s="53" t="s">
        <v>1375</v>
      </c>
      <c r="G52" s="54" t="s">
        <v>110</v>
      </c>
      <c r="H52" s="402">
        <v>215</v>
      </c>
      <c r="I52" s="502">
        <v>144</v>
      </c>
      <c r="J52" s="201" t="s">
        <v>16</v>
      </c>
      <c r="K52" s="400" t="s">
        <v>1627</v>
      </c>
      <c r="L52" s="491">
        <v>120</v>
      </c>
      <c r="M52" s="402">
        <f t="shared" si="0"/>
        <v>258</v>
      </c>
      <c r="N52" s="404">
        <v>21.29</v>
      </c>
      <c r="O52" s="394">
        <f>M52*N52</f>
        <v>5492.82</v>
      </c>
      <c r="P52" s="396"/>
      <c r="Q52" s="212"/>
    </row>
    <row r="53" spans="1:17" ht="32.25" customHeight="1" x14ac:dyDescent="0.25">
      <c r="A53" s="488"/>
      <c r="B53" s="452"/>
      <c r="C53" s="13" t="s">
        <v>111</v>
      </c>
      <c r="D53" s="495"/>
      <c r="E53" s="174" t="s">
        <v>1581</v>
      </c>
      <c r="F53" s="53" t="s">
        <v>1376</v>
      </c>
      <c r="G53" s="54" t="s">
        <v>101</v>
      </c>
      <c r="H53" s="403" t="e">
        <v>#N/A</v>
      </c>
      <c r="I53" s="503"/>
      <c r="J53" s="201" t="s">
        <v>16</v>
      </c>
      <c r="K53" s="401"/>
      <c r="L53" s="492"/>
      <c r="M53" s="403" t="e">
        <f t="shared" si="0"/>
        <v>#N/A</v>
      </c>
      <c r="N53" s="405"/>
      <c r="O53" s="395"/>
      <c r="P53" s="397"/>
      <c r="Q53" s="212"/>
    </row>
    <row r="54" spans="1:17" ht="32.25" customHeight="1" x14ac:dyDescent="0.25">
      <c r="A54" s="448" t="str">
        <f>"Breakfast = "&amp;DOLLAR(SUM(O55:O107),2)</f>
        <v>Breakfast = $474,100.49</v>
      </c>
      <c r="B54" s="448"/>
      <c r="C54" s="78"/>
      <c r="D54" s="42"/>
      <c r="E54" s="286"/>
      <c r="F54" s="44"/>
      <c r="G54" s="41"/>
      <c r="H54" s="45"/>
      <c r="I54" s="46"/>
      <c r="J54" s="43"/>
      <c r="K54" s="78"/>
      <c r="L54" s="340"/>
      <c r="M54" s="48"/>
      <c r="N54" s="49"/>
      <c r="O54" s="50"/>
      <c r="P54" s="101"/>
      <c r="Q54" s="212"/>
    </row>
    <row r="55" spans="1:17" ht="32.25" customHeight="1" x14ac:dyDescent="0.25">
      <c r="A55" s="136">
        <v>41</v>
      </c>
      <c r="B55" s="179" t="s">
        <v>112</v>
      </c>
      <c r="C55" s="16" t="s">
        <v>113</v>
      </c>
      <c r="D55" s="298">
        <v>264280</v>
      </c>
      <c r="E55" s="52" t="s">
        <v>114</v>
      </c>
      <c r="F55" s="79" t="s">
        <v>115</v>
      </c>
      <c r="G55" s="75" t="s">
        <v>1395</v>
      </c>
      <c r="H55" s="176">
        <v>98</v>
      </c>
      <c r="I55" s="178">
        <v>72</v>
      </c>
      <c r="J55" s="201" t="s">
        <v>16</v>
      </c>
      <c r="K55" s="309"/>
      <c r="L55" s="350"/>
      <c r="M55" s="171">
        <f t="shared" si="0"/>
        <v>98</v>
      </c>
      <c r="N55" s="173">
        <v>35.090000000000003</v>
      </c>
      <c r="O55" s="162">
        <f t="shared" ref="O55:O98" si="5">M55*N55</f>
        <v>3438.82</v>
      </c>
      <c r="P55" s="207"/>
      <c r="Q55" s="212"/>
    </row>
    <row r="56" spans="1:17" ht="32.25" customHeight="1" x14ac:dyDescent="0.25">
      <c r="A56" s="137">
        <v>42</v>
      </c>
      <c r="B56" s="179" t="s">
        <v>117</v>
      </c>
      <c r="C56" s="12" t="s">
        <v>118</v>
      </c>
      <c r="D56" s="298" t="s">
        <v>1802</v>
      </c>
      <c r="E56" s="52" t="s">
        <v>67</v>
      </c>
      <c r="F56" s="79" t="s">
        <v>119</v>
      </c>
      <c r="G56" s="75" t="s">
        <v>116</v>
      </c>
      <c r="H56" s="176">
        <v>122</v>
      </c>
      <c r="I56" s="178">
        <v>60</v>
      </c>
      <c r="J56" s="201" t="s">
        <v>16</v>
      </c>
      <c r="K56" s="309" t="s">
        <v>1801</v>
      </c>
      <c r="L56" s="350">
        <v>36</v>
      </c>
      <c r="M56" s="171">
        <f t="shared" si="0"/>
        <v>203</v>
      </c>
      <c r="N56" s="173">
        <v>13.1</v>
      </c>
      <c r="O56" s="162">
        <f t="shared" si="5"/>
        <v>2659.2999999999997</v>
      </c>
      <c r="P56" s="207" t="s">
        <v>1798</v>
      </c>
      <c r="Q56" s="212"/>
    </row>
    <row r="57" spans="1:17" ht="32.25" customHeight="1" x14ac:dyDescent="0.25">
      <c r="A57" s="136">
        <v>43</v>
      </c>
      <c r="B57" s="179" t="s">
        <v>120</v>
      </c>
      <c r="C57" s="12" t="s">
        <v>121</v>
      </c>
      <c r="D57" s="298">
        <v>441988</v>
      </c>
      <c r="E57" s="80" t="s">
        <v>114</v>
      </c>
      <c r="F57" s="81" t="s">
        <v>122</v>
      </c>
      <c r="G57" s="75" t="s">
        <v>123</v>
      </c>
      <c r="H57" s="176">
        <v>101</v>
      </c>
      <c r="I57" s="178">
        <v>72</v>
      </c>
      <c r="J57" s="201" t="s">
        <v>16</v>
      </c>
      <c r="K57" s="309"/>
      <c r="L57" s="350"/>
      <c r="M57" s="171">
        <f t="shared" si="0"/>
        <v>101</v>
      </c>
      <c r="N57" s="173">
        <v>36.6</v>
      </c>
      <c r="O57" s="162">
        <f t="shared" si="5"/>
        <v>3696.6000000000004</v>
      </c>
      <c r="P57" s="207"/>
      <c r="Q57" s="212"/>
    </row>
    <row r="58" spans="1:17" ht="32.25" customHeight="1" x14ac:dyDescent="0.25">
      <c r="A58" s="136">
        <v>44</v>
      </c>
      <c r="B58" s="179" t="s">
        <v>124</v>
      </c>
      <c r="C58" s="12" t="s">
        <v>125</v>
      </c>
      <c r="D58" s="298">
        <v>332543</v>
      </c>
      <c r="E58" s="174" t="s">
        <v>15</v>
      </c>
      <c r="F58" s="53" t="s">
        <v>126</v>
      </c>
      <c r="G58" s="54" t="s">
        <v>127</v>
      </c>
      <c r="H58" s="176">
        <v>472</v>
      </c>
      <c r="I58" s="178">
        <v>72</v>
      </c>
      <c r="J58" s="201" t="s">
        <v>16</v>
      </c>
      <c r="K58" s="309"/>
      <c r="L58" s="350"/>
      <c r="M58" s="171">
        <f t="shared" si="0"/>
        <v>472</v>
      </c>
      <c r="N58" s="173">
        <v>23.83</v>
      </c>
      <c r="O58" s="162">
        <f t="shared" si="5"/>
        <v>11247.759999999998</v>
      </c>
      <c r="P58" s="207"/>
      <c r="Q58" s="212"/>
    </row>
    <row r="59" spans="1:17" ht="32.25" customHeight="1" x14ac:dyDescent="0.25">
      <c r="A59" s="136">
        <v>45</v>
      </c>
      <c r="B59" s="179" t="s">
        <v>128</v>
      </c>
      <c r="C59" s="12" t="s">
        <v>129</v>
      </c>
      <c r="D59" s="298">
        <v>324122</v>
      </c>
      <c r="E59" s="174" t="s">
        <v>15</v>
      </c>
      <c r="F59" s="174" t="s">
        <v>126</v>
      </c>
      <c r="G59" s="54" t="s">
        <v>127</v>
      </c>
      <c r="H59" s="56">
        <v>715</v>
      </c>
      <c r="I59" s="180">
        <v>72</v>
      </c>
      <c r="J59" s="201" t="s">
        <v>16</v>
      </c>
      <c r="K59" s="309"/>
      <c r="L59" s="341"/>
      <c r="M59" s="56">
        <f t="shared" si="0"/>
        <v>715</v>
      </c>
      <c r="N59" s="1">
        <v>27.3</v>
      </c>
      <c r="O59" s="57">
        <f t="shared" si="5"/>
        <v>19519.5</v>
      </c>
      <c r="P59" s="204"/>
      <c r="Q59" s="212"/>
    </row>
    <row r="60" spans="1:17" ht="32.25" customHeight="1" x14ac:dyDescent="0.25">
      <c r="A60" s="136">
        <v>46</v>
      </c>
      <c r="B60" s="179" t="s">
        <v>1230</v>
      </c>
      <c r="C60" s="19" t="s">
        <v>1225</v>
      </c>
      <c r="D60" s="298" t="s">
        <v>1608</v>
      </c>
      <c r="E60" s="174" t="s">
        <v>15</v>
      </c>
      <c r="F60" s="174" t="s">
        <v>1233</v>
      </c>
      <c r="G60" s="54" t="s">
        <v>130</v>
      </c>
      <c r="H60" s="56">
        <v>275</v>
      </c>
      <c r="I60" s="180">
        <v>75</v>
      </c>
      <c r="J60" s="201" t="s">
        <v>16</v>
      </c>
      <c r="K60" s="309"/>
      <c r="L60" s="341"/>
      <c r="M60" s="56">
        <f t="shared" si="0"/>
        <v>275</v>
      </c>
      <c r="N60" s="1">
        <v>46.23</v>
      </c>
      <c r="O60" s="57">
        <f t="shared" si="5"/>
        <v>12713.25</v>
      </c>
      <c r="P60" s="204"/>
      <c r="Q60" s="212"/>
    </row>
    <row r="61" spans="1:17" ht="32.25" customHeight="1" x14ac:dyDescent="0.25">
      <c r="A61" s="136">
        <v>47</v>
      </c>
      <c r="B61" s="179" t="s">
        <v>1231</v>
      </c>
      <c r="C61" s="19" t="s">
        <v>1226</v>
      </c>
      <c r="D61" s="298" t="s">
        <v>1608</v>
      </c>
      <c r="E61" s="174" t="s">
        <v>15</v>
      </c>
      <c r="F61" s="174" t="s">
        <v>1233</v>
      </c>
      <c r="G61" s="54" t="s">
        <v>130</v>
      </c>
      <c r="H61" s="56">
        <v>107</v>
      </c>
      <c r="I61" s="180">
        <v>75</v>
      </c>
      <c r="J61" s="201" t="s">
        <v>16</v>
      </c>
      <c r="K61" s="309"/>
      <c r="L61" s="341"/>
      <c r="M61" s="56">
        <f t="shared" si="0"/>
        <v>107</v>
      </c>
      <c r="N61" s="1">
        <v>46.23</v>
      </c>
      <c r="O61" s="57">
        <f t="shared" si="5"/>
        <v>4946.6099999999997</v>
      </c>
      <c r="P61" s="204"/>
      <c r="Q61" s="212"/>
    </row>
    <row r="62" spans="1:17" ht="32.25" customHeight="1" x14ac:dyDescent="0.25">
      <c r="A62" s="226">
        <v>48</v>
      </c>
      <c r="B62" s="219" t="s">
        <v>1235</v>
      </c>
      <c r="C62" s="20" t="s">
        <v>1227</v>
      </c>
      <c r="D62" s="298" t="s">
        <v>1608</v>
      </c>
      <c r="E62" s="265" t="s">
        <v>15</v>
      </c>
      <c r="F62" s="199" t="s">
        <v>1233</v>
      </c>
      <c r="G62" s="200" t="s">
        <v>130</v>
      </c>
      <c r="H62" s="227">
        <v>90</v>
      </c>
      <c r="I62" s="228">
        <v>75</v>
      </c>
      <c r="J62" s="201" t="s">
        <v>16</v>
      </c>
      <c r="K62" s="311"/>
      <c r="L62" s="348"/>
      <c r="M62" s="229">
        <f t="shared" si="0"/>
        <v>90</v>
      </c>
      <c r="N62" s="230">
        <v>47.29</v>
      </c>
      <c r="O62" s="231">
        <f t="shared" si="5"/>
        <v>4256.1000000000004</v>
      </c>
      <c r="P62" s="225"/>
      <c r="Q62" s="212"/>
    </row>
    <row r="63" spans="1:17" ht="32.25" customHeight="1" x14ac:dyDescent="0.25">
      <c r="A63" s="226">
        <v>49</v>
      </c>
      <c r="B63" s="219" t="s">
        <v>1234</v>
      </c>
      <c r="C63" s="20" t="s">
        <v>1228</v>
      </c>
      <c r="D63" s="298" t="s">
        <v>1608</v>
      </c>
      <c r="E63" s="265" t="s">
        <v>15</v>
      </c>
      <c r="F63" s="199" t="s">
        <v>1233</v>
      </c>
      <c r="G63" s="200" t="s">
        <v>130</v>
      </c>
      <c r="H63" s="227">
        <v>84</v>
      </c>
      <c r="I63" s="228">
        <v>75</v>
      </c>
      <c r="J63" s="201" t="s">
        <v>16</v>
      </c>
      <c r="K63" s="311"/>
      <c r="L63" s="348"/>
      <c r="M63" s="229">
        <f t="shared" si="0"/>
        <v>84</v>
      </c>
      <c r="N63" s="230">
        <v>47.34</v>
      </c>
      <c r="O63" s="231">
        <f t="shared" si="5"/>
        <v>3976.5600000000004</v>
      </c>
      <c r="P63" s="225"/>
      <c r="Q63" s="212"/>
    </row>
    <row r="64" spans="1:17" ht="32.25" customHeight="1" x14ac:dyDescent="0.25">
      <c r="A64" s="226">
        <v>50</v>
      </c>
      <c r="B64" s="219" t="s">
        <v>1229</v>
      </c>
      <c r="C64" s="9" t="s">
        <v>1232</v>
      </c>
      <c r="D64" s="298" t="s">
        <v>1608</v>
      </c>
      <c r="E64" s="265" t="s">
        <v>15</v>
      </c>
      <c r="F64" s="199" t="s">
        <v>1233</v>
      </c>
      <c r="G64" s="200" t="s">
        <v>130</v>
      </c>
      <c r="H64" s="227">
        <v>99</v>
      </c>
      <c r="I64" s="228">
        <v>75</v>
      </c>
      <c r="J64" s="201" t="s">
        <v>16</v>
      </c>
      <c r="K64" s="311"/>
      <c r="L64" s="348"/>
      <c r="M64" s="229">
        <f t="shared" si="0"/>
        <v>99</v>
      </c>
      <c r="N64" s="230">
        <v>45.11</v>
      </c>
      <c r="O64" s="231">
        <f t="shared" si="5"/>
        <v>4465.8900000000003</v>
      </c>
      <c r="P64" s="225"/>
      <c r="Q64" s="212"/>
    </row>
    <row r="65" spans="1:17" ht="32.25" customHeight="1" x14ac:dyDescent="0.25">
      <c r="A65" s="226">
        <v>51</v>
      </c>
      <c r="B65" s="219" t="s">
        <v>131</v>
      </c>
      <c r="C65" s="9" t="s">
        <v>132</v>
      </c>
      <c r="D65" s="298">
        <v>235049</v>
      </c>
      <c r="E65" s="265" t="s">
        <v>25</v>
      </c>
      <c r="F65" s="199" t="s">
        <v>133</v>
      </c>
      <c r="G65" s="200"/>
      <c r="H65" s="227">
        <v>501</v>
      </c>
      <c r="I65" s="228">
        <v>72</v>
      </c>
      <c r="J65" s="201" t="s">
        <v>16</v>
      </c>
      <c r="K65" s="311"/>
      <c r="L65" s="348"/>
      <c r="M65" s="229">
        <f t="shared" si="0"/>
        <v>501</v>
      </c>
      <c r="N65" s="230">
        <v>34.74</v>
      </c>
      <c r="O65" s="231">
        <f t="shared" si="5"/>
        <v>17404.740000000002</v>
      </c>
      <c r="P65" s="225"/>
      <c r="Q65" s="212"/>
    </row>
    <row r="66" spans="1:17" s="194" customFormat="1" ht="32.1" customHeight="1" x14ac:dyDescent="0.2">
      <c r="A66" s="163">
        <v>52</v>
      </c>
      <c r="B66" s="127" t="s">
        <v>1403</v>
      </c>
      <c r="C66" s="9" t="s">
        <v>1404</v>
      </c>
      <c r="D66" s="285">
        <v>533939</v>
      </c>
      <c r="E66" s="124" t="s">
        <v>166</v>
      </c>
      <c r="F66" s="125" t="s">
        <v>1405</v>
      </c>
      <c r="G66" s="128"/>
      <c r="H66" s="192">
        <v>128</v>
      </c>
      <c r="I66" s="165">
        <v>48</v>
      </c>
      <c r="J66" s="201" t="s">
        <v>16</v>
      </c>
      <c r="K66" s="310"/>
      <c r="L66" s="344"/>
      <c r="M66" s="192">
        <f t="shared" si="0"/>
        <v>128</v>
      </c>
      <c r="N66" s="305">
        <v>23.45</v>
      </c>
      <c r="O66" s="193">
        <f t="shared" si="5"/>
        <v>3001.6</v>
      </c>
      <c r="P66" s="208"/>
      <c r="Q66" s="213"/>
    </row>
    <row r="67" spans="1:17" s="194" customFormat="1" ht="32.1" customHeight="1" x14ac:dyDescent="0.2">
      <c r="A67" s="163">
        <v>53</v>
      </c>
      <c r="B67" s="127" t="s">
        <v>1406</v>
      </c>
      <c r="C67" s="9" t="s">
        <v>1407</v>
      </c>
      <c r="D67" s="285">
        <v>273348</v>
      </c>
      <c r="E67" s="124" t="s">
        <v>166</v>
      </c>
      <c r="F67" s="125" t="s">
        <v>1405</v>
      </c>
      <c r="G67" s="128"/>
      <c r="H67" s="192">
        <v>165</v>
      </c>
      <c r="I67" s="165">
        <v>48</v>
      </c>
      <c r="J67" s="201" t="s">
        <v>16</v>
      </c>
      <c r="K67" s="310"/>
      <c r="L67" s="344"/>
      <c r="M67" s="192">
        <f t="shared" si="0"/>
        <v>165</v>
      </c>
      <c r="N67" s="305">
        <v>23.45</v>
      </c>
      <c r="O67" s="193">
        <f t="shared" si="5"/>
        <v>3869.25</v>
      </c>
      <c r="P67" s="208"/>
      <c r="Q67" s="213"/>
    </row>
    <row r="68" spans="1:17" s="194" customFormat="1" ht="32.1" customHeight="1" x14ac:dyDescent="0.2">
      <c r="A68" s="163">
        <v>54</v>
      </c>
      <c r="B68" s="127" t="s">
        <v>1408</v>
      </c>
      <c r="C68" s="9" t="s">
        <v>1409</v>
      </c>
      <c r="D68" s="285">
        <v>273347</v>
      </c>
      <c r="E68" s="124" t="s">
        <v>166</v>
      </c>
      <c r="F68" s="125" t="s">
        <v>1405</v>
      </c>
      <c r="G68" s="128"/>
      <c r="H68" s="192">
        <v>280</v>
      </c>
      <c r="I68" s="165">
        <v>48</v>
      </c>
      <c r="J68" s="201" t="s">
        <v>16</v>
      </c>
      <c r="K68" s="310"/>
      <c r="L68" s="344"/>
      <c r="M68" s="192">
        <f t="shared" ref="M68:M129" si="6">ROUND(IF(ISBLANK(L68)=TRUE,H68,(H68*I68)/L68),0)</f>
        <v>280</v>
      </c>
      <c r="N68" s="305">
        <v>23.45</v>
      </c>
      <c r="O68" s="193">
        <f t="shared" si="5"/>
        <v>6566</v>
      </c>
      <c r="P68" s="208"/>
      <c r="Q68" s="213"/>
    </row>
    <row r="69" spans="1:17" s="194" customFormat="1" ht="32.1" customHeight="1" x14ac:dyDescent="0.2">
      <c r="A69" s="163">
        <v>55</v>
      </c>
      <c r="B69" s="127" t="s">
        <v>1410</v>
      </c>
      <c r="C69" s="9" t="s">
        <v>1411</v>
      </c>
      <c r="D69" s="285">
        <v>417982</v>
      </c>
      <c r="E69" s="124" t="s">
        <v>166</v>
      </c>
      <c r="F69" s="125" t="s">
        <v>1405</v>
      </c>
      <c r="G69" s="128"/>
      <c r="H69" s="192">
        <v>94</v>
      </c>
      <c r="I69" s="165">
        <v>48</v>
      </c>
      <c r="J69" s="201" t="s">
        <v>16</v>
      </c>
      <c r="K69" s="310"/>
      <c r="L69" s="344"/>
      <c r="M69" s="192">
        <f t="shared" si="6"/>
        <v>94</v>
      </c>
      <c r="N69" s="305">
        <v>23.45</v>
      </c>
      <c r="O69" s="193">
        <f t="shared" si="5"/>
        <v>2204.2999999999997</v>
      </c>
      <c r="P69" s="208"/>
      <c r="Q69" s="213"/>
    </row>
    <row r="70" spans="1:17" ht="32.25" customHeight="1" x14ac:dyDescent="0.25">
      <c r="A70" s="136">
        <v>56</v>
      </c>
      <c r="B70" s="179" t="s">
        <v>134</v>
      </c>
      <c r="C70" s="9" t="s">
        <v>135</v>
      </c>
      <c r="D70" s="298">
        <v>229313</v>
      </c>
      <c r="E70" s="174" t="s">
        <v>25</v>
      </c>
      <c r="F70" s="53" t="s">
        <v>136</v>
      </c>
      <c r="G70" s="54"/>
      <c r="H70" s="55">
        <v>324</v>
      </c>
      <c r="I70" s="180">
        <v>60</v>
      </c>
      <c r="J70" s="201" t="s">
        <v>16</v>
      </c>
      <c r="K70" s="309"/>
      <c r="L70" s="341"/>
      <c r="M70" s="56">
        <f t="shared" si="6"/>
        <v>324</v>
      </c>
      <c r="N70" s="1">
        <v>29.64</v>
      </c>
      <c r="O70" s="57">
        <f t="shared" si="5"/>
        <v>9603.36</v>
      </c>
      <c r="P70" s="204"/>
      <c r="Q70" s="212"/>
    </row>
    <row r="71" spans="1:17" ht="32.25" customHeight="1" x14ac:dyDescent="0.25">
      <c r="A71" s="136">
        <v>57</v>
      </c>
      <c r="B71" s="179" t="s">
        <v>137</v>
      </c>
      <c r="C71" s="9" t="s">
        <v>138</v>
      </c>
      <c r="D71" s="298" t="s">
        <v>1628</v>
      </c>
      <c r="E71" s="174" t="s">
        <v>20</v>
      </c>
      <c r="F71" s="53" t="s">
        <v>139</v>
      </c>
      <c r="G71" s="54" t="s">
        <v>140</v>
      </c>
      <c r="H71" s="55">
        <v>316</v>
      </c>
      <c r="I71" s="180">
        <v>60</v>
      </c>
      <c r="J71" s="201" t="s">
        <v>16</v>
      </c>
      <c r="K71" s="309"/>
      <c r="L71" s="341"/>
      <c r="M71" s="56">
        <f t="shared" si="6"/>
        <v>316</v>
      </c>
      <c r="N71" s="1">
        <v>29.46</v>
      </c>
      <c r="O71" s="57">
        <f t="shared" si="5"/>
        <v>9309.36</v>
      </c>
      <c r="P71" s="204"/>
      <c r="Q71" s="212"/>
    </row>
    <row r="72" spans="1:17" ht="32.25" customHeight="1" x14ac:dyDescent="0.25">
      <c r="A72" s="136">
        <v>58</v>
      </c>
      <c r="B72" s="179" t="s">
        <v>141</v>
      </c>
      <c r="C72" s="9" t="s">
        <v>142</v>
      </c>
      <c r="D72" s="298" t="s">
        <v>1629</v>
      </c>
      <c r="E72" s="174" t="s">
        <v>114</v>
      </c>
      <c r="F72" s="53" t="s">
        <v>143</v>
      </c>
      <c r="G72" s="54" t="s">
        <v>140</v>
      </c>
      <c r="H72" s="55">
        <v>232</v>
      </c>
      <c r="I72" s="180">
        <v>100</v>
      </c>
      <c r="J72" s="201" t="s">
        <v>16</v>
      </c>
      <c r="K72" s="309"/>
      <c r="L72" s="341"/>
      <c r="M72" s="56">
        <f t="shared" si="6"/>
        <v>232</v>
      </c>
      <c r="N72" s="1">
        <v>30.06</v>
      </c>
      <c r="O72" s="57">
        <f t="shared" si="5"/>
        <v>6973.92</v>
      </c>
      <c r="P72" s="204"/>
      <c r="Q72" s="212"/>
    </row>
    <row r="73" spans="1:17" ht="32.25" customHeight="1" x14ac:dyDescent="0.25">
      <c r="A73" s="136">
        <v>59</v>
      </c>
      <c r="B73" s="179" t="s">
        <v>144</v>
      </c>
      <c r="C73" s="9" t="s">
        <v>145</v>
      </c>
      <c r="D73" s="298" t="s">
        <v>1630</v>
      </c>
      <c r="E73" s="174" t="s">
        <v>20</v>
      </c>
      <c r="F73" s="53" t="s">
        <v>146</v>
      </c>
      <c r="G73" s="54"/>
      <c r="H73" s="55">
        <v>348</v>
      </c>
      <c r="I73" s="180">
        <v>36</v>
      </c>
      <c r="J73" s="201" t="s">
        <v>16</v>
      </c>
      <c r="K73" s="309"/>
      <c r="L73" s="341"/>
      <c r="M73" s="56">
        <f t="shared" si="6"/>
        <v>348</v>
      </c>
      <c r="N73" s="1">
        <v>17.600000000000001</v>
      </c>
      <c r="O73" s="57">
        <f t="shared" si="5"/>
        <v>6124.8</v>
      </c>
      <c r="P73" s="204"/>
      <c r="Q73" s="212"/>
    </row>
    <row r="74" spans="1:17" s="194" customFormat="1" ht="32.1" customHeight="1" x14ac:dyDescent="0.2">
      <c r="A74" s="163">
        <v>60</v>
      </c>
      <c r="B74" s="129" t="s">
        <v>1412</v>
      </c>
      <c r="C74" s="9" t="s">
        <v>1413</v>
      </c>
      <c r="D74" s="285">
        <v>806940</v>
      </c>
      <c r="E74" s="124" t="s">
        <v>20</v>
      </c>
      <c r="F74" s="125" t="s">
        <v>146</v>
      </c>
      <c r="G74" s="128" t="s">
        <v>1414</v>
      </c>
      <c r="H74" s="192">
        <v>296</v>
      </c>
      <c r="I74" s="165">
        <v>36</v>
      </c>
      <c r="J74" s="201" t="s">
        <v>16</v>
      </c>
      <c r="K74" s="310" t="s">
        <v>1618</v>
      </c>
      <c r="L74" s="344">
        <v>72</v>
      </c>
      <c r="M74" s="192">
        <f t="shared" si="6"/>
        <v>148</v>
      </c>
      <c r="N74" s="305">
        <v>41.73</v>
      </c>
      <c r="O74" s="193">
        <f t="shared" si="5"/>
        <v>6176.04</v>
      </c>
      <c r="P74" s="208" t="s">
        <v>1634</v>
      </c>
      <c r="Q74" s="213"/>
    </row>
    <row r="75" spans="1:17" ht="32.25" customHeight="1" x14ac:dyDescent="0.25">
      <c r="A75" s="136">
        <v>61</v>
      </c>
      <c r="B75" s="179" t="s">
        <v>147</v>
      </c>
      <c r="C75" s="9" t="s">
        <v>148</v>
      </c>
      <c r="D75" s="298" t="s">
        <v>1608</v>
      </c>
      <c r="E75" s="174" t="s">
        <v>25</v>
      </c>
      <c r="F75" s="53" t="s">
        <v>149</v>
      </c>
      <c r="G75" s="54"/>
      <c r="H75" s="55">
        <v>173</v>
      </c>
      <c r="I75" s="180">
        <v>72</v>
      </c>
      <c r="J75" s="201" t="s">
        <v>16</v>
      </c>
      <c r="K75" s="309"/>
      <c r="L75" s="341"/>
      <c r="M75" s="56">
        <f t="shared" si="6"/>
        <v>173</v>
      </c>
      <c r="N75" s="1">
        <v>32.76</v>
      </c>
      <c r="O75" s="57">
        <f t="shared" si="5"/>
        <v>5667.48</v>
      </c>
      <c r="P75" s="204"/>
      <c r="Q75" s="212"/>
    </row>
    <row r="76" spans="1:17" ht="32.25" customHeight="1" x14ac:dyDescent="0.25">
      <c r="A76" s="136">
        <v>62</v>
      </c>
      <c r="B76" s="179" t="s">
        <v>150</v>
      </c>
      <c r="C76" s="8" t="s">
        <v>151</v>
      </c>
      <c r="D76" s="298">
        <v>532028</v>
      </c>
      <c r="E76" s="174" t="s">
        <v>1581</v>
      </c>
      <c r="F76" s="53" t="s">
        <v>152</v>
      </c>
      <c r="G76" s="54"/>
      <c r="H76" s="55">
        <v>126</v>
      </c>
      <c r="I76" s="180">
        <v>384</v>
      </c>
      <c r="J76" s="201" t="s">
        <v>16</v>
      </c>
      <c r="K76" s="309"/>
      <c r="L76" s="341"/>
      <c r="M76" s="56">
        <f t="shared" si="6"/>
        <v>126</v>
      </c>
      <c r="N76" s="1">
        <v>34.35</v>
      </c>
      <c r="O76" s="57">
        <f t="shared" si="5"/>
        <v>4328.1000000000004</v>
      </c>
      <c r="P76" s="204"/>
      <c r="Q76" s="212"/>
    </row>
    <row r="77" spans="1:17" ht="32.25" customHeight="1" x14ac:dyDescent="0.25">
      <c r="A77" s="136">
        <v>63</v>
      </c>
      <c r="B77" s="179" t="s">
        <v>153</v>
      </c>
      <c r="C77" s="8" t="s">
        <v>154</v>
      </c>
      <c r="D77" s="298">
        <v>461983</v>
      </c>
      <c r="E77" s="174" t="s">
        <v>1581</v>
      </c>
      <c r="F77" s="53" t="s">
        <v>155</v>
      </c>
      <c r="G77" s="54"/>
      <c r="H77" s="55">
        <v>316</v>
      </c>
      <c r="I77" s="180">
        <v>84</v>
      </c>
      <c r="J77" s="201" t="s">
        <v>16</v>
      </c>
      <c r="K77" s="309"/>
      <c r="L77" s="341"/>
      <c r="M77" s="56">
        <f t="shared" si="6"/>
        <v>316</v>
      </c>
      <c r="N77" s="1">
        <v>38.229999999999997</v>
      </c>
      <c r="O77" s="57">
        <f t="shared" si="5"/>
        <v>12080.679999999998</v>
      </c>
      <c r="P77" s="204"/>
      <c r="Q77" s="212"/>
    </row>
    <row r="78" spans="1:17" ht="32.25" customHeight="1" x14ac:dyDescent="0.25">
      <c r="A78" s="136">
        <v>64</v>
      </c>
      <c r="B78" s="179" t="s">
        <v>156</v>
      </c>
      <c r="C78" s="8" t="s">
        <v>157</v>
      </c>
      <c r="D78" s="298" t="s">
        <v>1631</v>
      </c>
      <c r="E78" s="174" t="s">
        <v>15</v>
      </c>
      <c r="F78" s="53" t="s">
        <v>158</v>
      </c>
      <c r="G78" s="54" t="s">
        <v>159</v>
      </c>
      <c r="H78" s="55">
        <v>330</v>
      </c>
      <c r="I78" s="180">
        <v>72</v>
      </c>
      <c r="J78" s="201" t="s">
        <v>16</v>
      </c>
      <c r="K78" s="309"/>
      <c r="L78" s="341"/>
      <c r="M78" s="56">
        <f t="shared" si="6"/>
        <v>330</v>
      </c>
      <c r="N78" s="1">
        <v>54.38</v>
      </c>
      <c r="O78" s="57">
        <f t="shared" si="5"/>
        <v>17945.400000000001</v>
      </c>
      <c r="P78" s="204"/>
      <c r="Q78" s="212"/>
    </row>
    <row r="79" spans="1:17" ht="32.25" customHeight="1" x14ac:dyDescent="0.25">
      <c r="A79" s="136">
        <v>65</v>
      </c>
      <c r="B79" s="179" t="s">
        <v>160</v>
      </c>
      <c r="C79" s="8" t="s">
        <v>161</v>
      </c>
      <c r="D79" s="298" t="s">
        <v>1632</v>
      </c>
      <c r="E79" s="174" t="s">
        <v>15</v>
      </c>
      <c r="F79" s="53" t="s">
        <v>162</v>
      </c>
      <c r="G79" s="54" t="s">
        <v>163</v>
      </c>
      <c r="H79" s="55">
        <v>342</v>
      </c>
      <c r="I79" s="180">
        <v>72</v>
      </c>
      <c r="J79" s="201" t="s">
        <v>16</v>
      </c>
      <c r="K79" s="309"/>
      <c r="L79" s="341"/>
      <c r="M79" s="56">
        <f t="shared" si="6"/>
        <v>342</v>
      </c>
      <c r="N79" s="1">
        <v>51.25</v>
      </c>
      <c r="O79" s="57">
        <f t="shared" si="5"/>
        <v>17527.5</v>
      </c>
      <c r="P79" s="204"/>
      <c r="Q79" s="212"/>
    </row>
    <row r="80" spans="1:17" ht="32.25" customHeight="1" x14ac:dyDescent="0.25">
      <c r="A80" s="136">
        <v>66</v>
      </c>
      <c r="B80" s="179" t="s">
        <v>164</v>
      </c>
      <c r="C80" s="8" t="s">
        <v>165</v>
      </c>
      <c r="D80" s="298" t="s">
        <v>1608</v>
      </c>
      <c r="E80" s="174" t="s">
        <v>166</v>
      </c>
      <c r="F80" s="53" t="s">
        <v>167</v>
      </c>
      <c r="G80" s="82"/>
      <c r="H80" s="55">
        <v>353</v>
      </c>
      <c r="I80" s="180">
        <v>100</v>
      </c>
      <c r="J80" s="201" t="s">
        <v>16</v>
      </c>
      <c r="K80" s="309"/>
      <c r="L80" s="341"/>
      <c r="M80" s="56">
        <f t="shared" si="6"/>
        <v>353</v>
      </c>
      <c r="N80" s="1">
        <v>44.6</v>
      </c>
      <c r="O80" s="57">
        <f t="shared" si="5"/>
        <v>15743.800000000001</v>
      </c>
      <c r="P80" s="204"/>
      <c r="Q80" s="215"/>
    </row>
    <row r="81" spans="1:17" ht="32.25" customHeight="1" x14ac:dyDescent="0.25">
      <c r="A81" s="136">
        <v>67</v>
      </c>
      <c r="B81" s="179" t="s">
        <v>168</v>
      </c>
      <c r="C81" s="8" t="s">
        <v>169</v>
      </c>
      <c r="D81" s="298" t="s">
        <v>1608</v>
      </c>
      <c r="E81" s="174" t="s">
        <v>166</v>
      </c>
      <c r="F81" s="53" t="s">
        <v>170</v>
      </c>
      <c r="G81" s="82"/>
      <c r="H81" s="55">
        <v>930</v>
      </c>
      <c r="I81" s="180">
        <v>85</v>
      </c>
      <c r="J81" s="201" t="s">
        <v>16</v>
      </c>
      <c r="K81" s="309"/>
      <c r="L81" s="341"/>
      <c r="M81" s="56">
        <f t="shared" si="6"/>
        <v>930</v>
      </c>
      <c r="N81" s="1">
        <v>44.98</v>
      </c>
      <c r="O81" s="57">
        <f t="shared" si="5"/>
        <v>41831.399999999994</v>
      </c>
      <c r="P81" s="204"/>
      <c r="Q81" s="215"/>
    </row>
    <row r="82" spans="1:17" s="194" customFormat="1" ht="32.1" customHeight="1" x14ac:dyDescent="0.2">
      <c r="A82" s="163">
        <v>68</v>
      </c>
      <c r="B82" s="179" t="s">
        <v>1415</v>
      </c>
      <c r="C82" s="8" t="s">
        <v>1416</v>
      </c>
      <c r="D82" s="285">
        <v>497080</v>
      </c>
      <c r="E82" s="124" t="s">
        <v>27</v>
      </c>
      <c r="F82" s="125" t="s">
        <v>21</v>
      </c>
      <c r="G82" s="126" t="s">
        <v>1417</v>
      </c>
      <c r="H82" s="192">
        <v>1038</v>
      </c>
      <c r="I82" s="165">
        <v>10</v>
      </c>
      <c r="J82" s="201" t="s">
        <v>16</v>
      </c>
      <c r="K82" s="310"/>
      <c r="L82" s="344"/>
      <c r="M82" s="192">
        <f t="shared" si="6"/>
        <v>1038</v>
      </c>
      <c r="N82" s="305">
        <v>22.61</v>
      </c>
      <c r="O82" s="193">
        <f t="shared" si="5"/>
        <v>23469.18</v>
      </c>
      <c r="P82" s="208"/>
      <c r="Q82" s="213"/>
    </row>
    <row r="83" spans="1:17" ht="32.25" customHeight="1" x14ac:dyDescent="0.25">
      <c r="A83" s="136">
        <v>69</v>
      </c>
      <c r="B83" s="179" t="s">
        <v>171</v>
      </c>
      <c r="C83" s="8" t="s">
        <v>172</v>
      </c>
      <c r="D83" s="298">
        <v>311682</v>
      </c>
      <c r="E83" s="174" t="s">
        <v>114</v>
      </c>
      <c r="F83" s="53" t="s">
        <v>173</v>
      </c>
      <c r="G83" s="54" t="s">
        <v>174</v>
      </c>
      <c r="H83" s="55">
        <v>118</v>
      </c>
      <c r="I83" s="180">
        <v>72</v>
      </c>
      <c r="J83" s="201" t="s">
        <v>16</v>
      </c>
      <c r="K83" s="309"/>
      <c r="L83" s="341"/>
      <c r="M83" s="56">
        <f t="shared" si="6"/>
        <v>118</v>
      </c>
      <c r="N83" s="1">
        <v>30.64</v>
      </c>
      <c r="O83" s="57">
        <f t="shared" si="5"/>
        <v>3615.52</v>
      </c>
      <c r="P83" s="204"/>
      <c r="Q83" s="212"/>
    </row>
    <row r="84" spans="1:17" ht="32.25" customHeight="1" x14ac:dyDescent="0.25">
      <c r="A84" s="136">
        <v>70</v>
      </c>
      <c r="B84" s="179" t="s">
        <v>175</v>
      </c>
      <c r="C84" s="8" t="s">
        <v>176</v>
      </c>
      <c r="D84" s="298">
        <v>285458</v>
      </c>
      <c r="E84" s="80" t="s">
        <v>114</v>
      </c>
      <c r="F84" s="81" t="s">
        <v>115</v>
      </c>
      <c r="G84" s="83" t="s">
        <v>177</v>
      </c>
      <c r="H84" s="55">
        <v>416</v>
      </c>
      <c r="I84" s="180">
        <v>72</v>
      </c>
      <c r="J84" s="201" t="s">
        <v>16</v>
      </c>
      <c r="K84" s="309"/>
      <c r="L84" s="341"/>
      <c r="M84" s="56">
        <f t="shared" si="6"/>
        <v>416</v>
      </c>
      <c r="N84" s="1">
        <v>35.090000000000003</v>
      </c>
      <c r="O84" s="57">
        <f t="shared" si="5"/>
        <v>14597.440000000002</v>
      </c>
      <c r="P84" s="204"/>
      <c r="Q84" s="212"/>
    </row>
    <row r="85" spans="1:17" ht="32.25" customHeight="1" x14ac:dyDescent="0.25">
      <c r="A85" s="136">
        <v>71</v>
      </c>
      <c r="B85" s="179" t="s">
        <v>184</v>
      </c>
      <c r="C85" s="8" t="s">
        <v>185</v>
      </c>
      <c r="D85" s="298" t="s">
        <v>1608</v>
      </c>
      <c r="E85" s="174" t="s">
        <v>166</v>
      </c>
      <c r="F85" s="53" t="s">
        <v>126</v>
      </c>
      <c r="G85" s="54"/>
      <c r="H85" s="55">
        <v>168</v>
      </c>
      <c r="I85" s="180">
        <v>72</v>
      </c>
      <c r="J85" s="201" t="s">
        <v>16</v>
      </c>
      <c r="K85" s="309"/>
      <c r="L85" s="341"/>
      <c r="M85" s="56">
        <f t="shared" si="6"/>
        <v>168</v>
      </c>
      <c r="N85" s="1">
        <v>25.63</v>
      </c>
      <c r="O85" s="57">
        <f t="shared" si="5"/>
        <v>4305.84</v>
      </c>
      <c r="P85" s="204"/>
      <c r="Q85" s="212"/>
    </row>
    <row r="86" spans="1:17" ht="32.25" customHeight="1" x14ac:dyDescent="0.25">
      <c r="A86" s="136">
        <v>72</v>
      </c>
      <c r="B86" s="179" t="s">
        <v>186</v>
      </c>
      <c r="C86" s="8" t="s">
        <v>187</v>
      </c>
      <c r="D86" s="298" t="s">
        <v>1608</v>
      </c>
      <c r="E86" s="174" t="s">
        <v>166</v>
      </c>
      <c r="F86" s="53" t="s">
        <v>126</v>
      </c>
      <c r="G86" s="54"/>
      <c r="H86" s="55">
        <v>174</v>
      </c>
      <c r="I86" s="180">
        <v>72</v>
      </c>
      <c r="J86" s="201" t="s">
        <v>16</v>
      </c>
      <c r="K86" s="309"/>
      <c r="L86" s="341"/>
      <c r="M86" s="56">
        <f t="shared" si="6"/>
        <v>174</v>
      </c>
      <c r="N86" s="1">
        <v>25.63</v>
      </c>
      <c r="O86" s="57">
        <f t="shared" si="5"/>
        <v>4459.62</v>
      </c>
      <c r="P86" s="204"/>
      <c r="Q86" s="212"/>
    </row>
    <row r="87" spans="1:17" ht="32.25" customHeight="1" x14ac:dyDescent="0.25">
      <c r="A87" s="136">
        <v>73</v>
      </c>
      <c r="B87" s="179" t="s">
        <v>188</v>
      </c>
      <c r="C87" s="8" t="s">
        <v>189</v>
      </c>
      <c r="D87" s="298" t="s">
        <v>1608</v>
      </c>
      <c r="E87" s="174" t="s">
        <v>67</v>
      </c>
      <c r="F87" s="53" t="s">
        <v>85</v>
      </c>
      <c r="G87" s="54"/>
      <c r="H87" s="55">
        <v>320</v>
      </c>
      <c r="I87" s="180">
        <v>96</v>
      </c>
      <c r="J87" s="201" t="s">
        <v>16</v>
      </c>
      <c r="K87" s="309"/>
      <c r="L87" s="341"/>
      <c r="M87" s="56">
        <f t="shared" si="6"/>
        <v>320</v>
      </c>
      <c r="N87" s="1">
        <v>27.19</v>
      </c>
      <c r="O87" s="57">
        <f t="shared" si="5"/>
        <v>8700.8000000000011</v>
      </c>
      <c r="P87" s="204"/>
      <c r="Q87" s="212"/>
    </row>
    <row r="88" spans="1:17" ht="32.25" customHeight="1" x14ac:dyDescent="0.25">
      <c r="A88" s="136">
        <v>74</v>
      </c>
      <c r="B88" s="179" t="s">
        <v>188</v>
      </c>
      <c r="C88" s="8" t="s">
        <v>190</v>
      </c>
      <c r="D88" s="298">
        <v>370559</v>
      </c>
      <c r="E88" s="174" t="s">
        <v>67</v>
      </c>
      <c r="F88" s="53" t="s">
        <v>191</v>
      </c>
      <c r="G88" s="54"/>
      <c r="H88" s="55">
        <v>320</v>
      </c>
      <c r="I88" s="180">
        <v>48</v>
      </c>
      <c r="J88" s="201" t="s">
        <v>16</v>
      </c>
      <c r="K88" s="309"/>
      <c r="L88" s="341"/>
      <c r="M88" s="56">
        <f t="shared" si="6"/>
        <v>320</v>
      </c>
      <c r="N88" s="1">
        <v>24.4</v>
      </c>
      <c r="O88" s="57">
        <f t="shared" si="5"/>
        <v>7808</v>
      </c>
      <c r="P88" s="204"/>
      <c r="Q88" s="212"/>
    </row>
    <row r="89" spans="1:17" ht="32.25" customHeight="1" x14ac:dyDescent="0.25">
      <c r="A89" s="136">
        <v>75</v>
      </c>
      <c r="B89" s="179" t="s">
        <v>192</v>
      </c>
      <c r="C89" s="8" t="s">
        <v>193</v>
      </c>
      <c r="D89" s="298">
        <v>370570</v>
      </c>
      <c r="E89" s="174" t="s">
        <v>67</v>
      </c>
      <c r="F89" s="53" t="s">
        <v>191</v>
      </c>
      <c r="G89" s="54"/>
      <c r="H89" s="55">
        <v>369</v>
      </c>
      <c r="I89" s="180">
        <v>48</v>
      </c>
      <c r="J89" s="201" t="s">
        <v>16</v>
      </c>
      <c r="K89" s="309"/>
      <c r="L89" s="341"/>
      <c r="M89" s="56">
        <f t="shared" si="6"/>
        <v>369</v>
      </c>
      <c r="N89" s="1">
        <v>24.4</v>
      </c>
      <c r="O89" s="57">
        <f t="shared" si="5"/>
        <v>9003.6</v>
      </c>
      <c r="P89" s="204"/>
      <c r="Q89" s="212"/>
    </row>
    <row r="90" spans="1:17" ht="32.25" customHeight="1" x14ac:dyDescent="0.25">
      <c r="A90" s="136">
        <v>76</v>
      </c>
      <c r="B90" s="179" t="s">
        <v>192</v>
      </c>
      <c r="C90" s="8" t="s">
        <v>194</v>
      </c>
      <c r="D90" s="298">
        <v>370303</v>
      </c>
      <c r="E90" s="174" t="s">
        <v>67</v>
      </c>
      <c r="F90" s="53" t="s">
        <v>85</v>
      </c>
      <c r="G90" s="54"/>
      <c r="H90" s="55">
        <v>405</v>
      </c>
      <c r="I90" s="180">
        <v>96</v>
      </c>
      <c r="J90" s="201" t="s">
        <v>16</v>
      </c>
      <c r="K90" s="309"/>
      <c r="L90" s="341"/>
      <c r="M90" s="56">
        <f t="shared" si="6"/>
        <v>405</v>
      </c>
      <c r="N90" s="1">
        <v>27.19</v>
      </c>
      <c r="O90" s="57">
        <f t="shared" si="5"/>
        <v>11011.95</v>
      </c>
      <c r="P90" s="204"/>
      <c r="Q90" s="212"/>
    </row>
    <row r="91" spans="1:17" ht="32.25" customHeight="1" x14ac:dyDescent="0.25">
      <c r="A91" s="136">
        <v>77</v>
      </c>
      <c r="B91" s="179" t="s">
        <v>195</v>
      </c>
      <c r="C91" s="8" t="s">
        <v>196</v>
      </c>
      <c r="D91" s="298">
        <v>370572</v>
      </c>
      <c r="E91" s="174" t="s">
        <v>67</v>
      </c>
      <c r="F91" s="53" t="s">
        <v>191</v>
      </c>
      <c r="G91" s="54"/>
      <c r="H91" s="55">
        <v>329</v>
      </c>
      <c r="I91" s="180">
        <v>48</v>
      </c>
      <c r="J91" s="201" t="s">
        <v>16</v>
      </c>
      <c r="K91" s="309"/>
      <c r="L91" s="341"/>
      <c r="M91" s="56">
        <f t="shared" si="6"/>
        <v>329</v>
      </c>
      <c r="N91" s="1">
        <v>24.4</v>
      </c>
      <c r="O91" s="57">
        <f t="shared" si="5"/>
        <v>8027.5999999999995</v>
      </c>
      <c r="P91" s="204"/>
      <c r="Q91" s="212"/>
    </row>
    <row r="92" spans="1:17" ht="32.25" customHeight="1" x14ac:dyDescent="0.25">
      <c r="A92" s="136">
        <v>78</v>
      </c>
      <c r="B92" s="179" t="s">
        <v>197</v>
      </c>
      <c r="C92" s="8" t="s">
        <v>198</v>
      </c>
      <c r="D92" s="298">
        <v>370701</v>
      </c>
      <c r="E92" s="174" t="s">
        <v>67</v>
      </c>
      <c r="F92" s="53" t="s">
        <v>85</v>
      </c>
      <c r="G92" s="54"/>
      <c r="H92" s="55">
        <v>579</v>
      </c>
      <c r="I92" s="180">
        <v>96</v>
      </c>
      <c r="J92" s="201" t="s">
        <v>16</v>
      </c>
      <c r="K92" s="309"/>
      <c r="L92" s="341"/>
      <c r="M92" s="56">
        <f t="shared" si="6"/>
        <v>579</v>
      </c>
      <c r="N92" s="1">
        <v>27.19</v>
      </c>
      <c r="O92" s="57">
        <f t="shared" si="5"/>
        <v>15743.01</v>
      </c>
      <c r="P92" s="204"/>
      <c r="Q92" s="212"/>
    </row>
    <row r="93" spans="1:17" ht="32.25" customHeight="1" x14ac:dyDescent="0.25">
      <c r="A93" s="136">
        <v>79</v>
      </c>
      <c r="B93" s="179" t="s">
        <v>199</v>
      </c>
      <c r="C93" s="8" t="s">
        <v>200</v>
      </c>
      <c r="D93" s="298" t="s">
        <v>1608</v>
      </c>
      <c r="E93" s="174" t="s">
        <v>67</v>
      </c>
      <c r="F93" s="53" t="s">
        <v>191</v>
      </c>
      <c r="G93" s="54"/>
      <c r="H93" s="55">
        <v>192</v>
      </c>
      <c r="I93" s="180">
        <v>48</v>
      </c>
      <c r="J93" s="201" t="s">
        <v>16</v>
      </c>
      <c r="K93" s="309"/>
      <c r="L93" s="341"/>
      <c r="M93" s="56">
        <f t="shared" si="6"/>
        <v>192</v>
      </c>
      <c r="N93" s="1">
        <v>24.4</v>
      </c>
      <c r="O93" s="57">
        <f t="shared" si="5"/>
        <v>4684.7999999999993</v>
      </c>
      <c r="P93" s="204"/>
      <c r="Q93" s="212"/>
    </row>
    <row r="94" spans="1:17" ht="32.25" customHeight="1" x14ac:dyDescent="0.25">
      <c r="A94" s="136">
        <v>80</v>
      </c>
      <c r="B94" s="179" t="s">
        <v>201</v>
      </c>
      <c r="C94" s="8" t="s">
        <v>202</v>
      </c>
      <c r="D94" s="298" t="s">
        <v>1633</v>
      </c>
      <c r="E94" s="174" t="s">
        <v>1581</v>
      </c>
      <c r="F94" s="53" t="s">
        <v>203</v>
      </c>
      <c r="G94" s="54" t="s">
        <v>204</v>
      </c>
      <c r="H94" s="55">
        <v>201</v>
      </c>
      <c r="I94" s="180">
        <v>384</v>
      </c>
      <c r="J94" s="201" t="s">
        <v>16</v>
      </c>
      <c r="K94" s="309"/>
      <c r="L94" s="341"/>
      <c r="M94" s="56">
        <f t="shared" si="6"/>
        <v>201</v>
      </c>
      <c r="N94" s="1">
        <v>39</v>
      </c>
      <c r="O94" s="57">
        <f t="shared" si="5"/>
        <v>7839</v>
      </c>
      <c r="P94" s="204"/>
      <c r="Q94" s="212"/>
    </row>
    <row r="95" spans="1:17" ht="32.25" customHeight="1" x14ac:dyDescent="0.25">
      <c r="A95" s="136">
        <v>81</v>
      </c>
      <c r="B95" s="179" t="s">
        <v>205</v>
      </c>
      <c r="C95" s="8" t="s">
        <v>206</v>
      </c>
      <c r="D95" s="298" t="s">
        <v>1608</v>
      </c>
      <c r="E95" s="174" t="s">
        <v>20</v>
      </c>
      <c r="F95" s="53" t="s">
        <v>162</v>
      </c>
      <c r="G95" s="54" t="s">
        <v>207</v>
      </c>
      <c r="H95" s="55">
        <v>292</v>
      </c>
      <c r="I95" s="180">
        <v>72</v>
      </c>
      <c r="J95" s="201" t="s">
        <v>16</v>
      </c>
      <c r="K95" s="309"/>
      <c r="L95" s="341"/>
      <c r="M95" s="56">
        <f t="shared" si="6"/>
        <v>292</v>
      </c>
      <c r="N95" s="1"/>
      <c r="O95" s="57">
        <f t="shared" si="5"/>
        <v>0</v>
      </c>
      <c r="P95" s="204" t="s">
        <v>1799</v>
      </c>
      <c r="Q95" s="212"/>
    </row>
    <row r="96" spans="1:17" ht="32.25" customHeight="1" x14ac:dyDescent="0.25">
      <c r="A96" s="136">
        <v>82</v>
      </c>
      <c r="B96" s="179" t="s">
        <v>208</v>
      </c>
      <c r="C96" s="8" t="s">
        <v>209</v>
      </c>
      <c r="D96" s="298" t="s">
        <v>1608</v>
      </c>
      <c r="E96" s="174" t="s">
        <v>20</v>
      </c>
      <c r="F96" s="53" t="s">
        <v>162</v>
      </c>
      <c r="G96" s="54" t="s">
        <v>207</v>
      </c>
      <c r="H96" s="55">
        <v>345</v>
      </c>
      <c r="I96" s="180">
        <v>72</v>
      </c>
      <c r="J96" s="201" t="s">
        <v>16</v>
      </c>
      <c r="K96" s="309"/>
      <c r="L96" s="341"/>
      <c r="M96" s="56">
        <f t="shared" si="6"/>
        <v>345</v>
      </c>
      <c r="N96" s="1"/>
      <c r="O96" s="57">
        <f t="shared" si="5"/>
        <v>0</v>
      </c>
      <c r="P96" s="204" t="s">
        <v>1799</v>
      </c>
      <c r="Q96" s="212"/>
    </row>
    <row r="97" spans="1:17" ht="32.25" customHeight="1" x14ac:dyDescent="0.25">
      <c r="A97" s="136">
        <v>83</v>
      </c>
      <c r="B97" s="179" t="s">
        <v>210</v>
      </c>
      <c r="C97" s="8" t="s">
        <v>211</v>
      </c>
      <c r="D97" s="298">
        <v>583482</v>
      </c>
      <c r="E97" s="174" t="s">
        <v>1581</v>
      </c>
      <c r="F97" s="53" t="s">
        <v>212</v>
      </c>
      <c r="G97" s="54" t="s">
        <v>213</v>
      </c>
      <c r="H97" s="55">
        <v>342</v>
      </c>
      <c r="I97" s="180">
        <v>72</v>
      </c>
      <c r="J97" s="201" t="s">
        <v>16</v>
      </c>
      <c r="K97" s="309"/>
      <c r="L97" s="341"/>
      <c r="M97" s="56">
        <f t="shared" si="6"/>
        <v>342</v>
      </c>
      <c r="N97" s="1">
        <v>31.35</v>
      </c>
      <c r="O97" s="57">
        <f t="shared" si="5"/>
        <v>10721.7</v>
      </c>
      <c r="P97" s="204"/>
      <c r="Q97" s="212"/>
    </row>
    <row r="98" spans="1:17" ht="32.25" customHeight="1" x14ac:dyDescent="0.25">
      <c r="A98" s="487">
        <v>84</v>
      </c>
      <c r="B98" s="452" t="s">
        <v>214</v>
      </c>
      <c r="C98" s="8" t="s">
        <v>215</v>
      </c>
      <c r="D98" s="494" t="s">
        <v>1635</v>
      </c>
      <c r="E98" s="174" t="s">
        <v>27</v>
      </c>
      <c r="F98" s="53" t="s">
        <v>216</v>
      </c>
      <c r="G98" s="54" t="s">
        <v>217</v>
      </c>
      <c r="H98" s="402">
        <v>662</v>
      </c>
      <c r="I98" s="502">
        <v>144</v>
      </c>
      <c r="J98" s="201" t="s">
        <v>16</v>
      </c>
      <c r="K98" s="400" t="s">
        <v>1636</v>
      </c>
      <c r="L98" s="491"/>
      <c r="M98" s="402">
        <f t="shared" si="6"/>
        <v>662</v>
      </c>
      <c r="N98" s="404">
        <v>26.11</v>
      </c>
      <c r="O98" s="394">
        <f t="shared" si="5"/>
        <v>17284.82</v>
      </c>
      <c r="P98" s="396"/>
      <c r="Q98" s="212"/>
    </row>
    <row r="99" spans="1:17" ht="32.25" customHeight="1" x14ac:dyDescent="0.25">
      <c r="A99" s="488"/>
      <c r="B99" s="452"/>
      <c r="C99" s="8" t="s">
        <v>218</v>
      </c>
      <c r="D99" s="495"/>
      <c r="E99" s="174" t="s">
        <v>15</v>
      </c>
      <c r="F99" s="53" t="s">
        <v>219</v>
      </c>
      <c r="G99" s="54" t="s">
        <v>217</v>
      </c>
      <c r="H99" s="403" t="e">
        <v>#N/A</v>
      </c>
      <c r="I99" s="503"/>
      <c r="J99" s="201" t="s">
        <v>16</v>
      </c>
      <c r="K99" s="401"/>
      <c r="L99" s="492"/>
      <c r="M99" s="403" t="e">
        <f t="shared" si="6"/>
        <v>#N/A</v>
      </c>
      <c r="N99" s="405"/>
      <c r="O99" s="395"/>
      <c r="P99" s="397"/>
      <c r="Q99" s="212"/>
    </row>
    <row r="100" spans="1:17" ht="32.25" customHeight="1" x14ac:dyDescent="0.25">
      <c r="A100" s="226">
        <v>85</v>
      </c>
      <c r="B100" s="219" t="s">
        <v>1261</v>
      </c>
      <c r="C100" s="8" t="s">
        <v>1262</v>
      </c>
      <c r="D100" s="298">
        <v>602752</v>
      </c>
      <c r="E100" s="265" t="s">
        <v>67</v>
      </c>
      <c r="F100" s="199" t="s">
        <v>1263</v>
      </c>
      <c r="G100" s="200" t="s">
        <v>1266</v>
      </c>
      <c r="H100" s="227">
        <v>143</v>
      </c>
      <c r="I100" s="228">
        <v>144</v>
      </c>
      <c r="J100" s="201" t="s">
        <v>16</v>
      </c>
      <c r="K100" s="311"/>
      <c r="L100" s="348"/>
      <c r="M100" s="229">
        <f t="shared" si="6"/>
        <v>143</v>
      </c>
      <c r="N100" s="230">
        <v>93.65</v>
      </c>
      <c r="O100" s="231">
        <f t="shared" ref="O100:O107" si="7">M100*N100</f>
        <v>13391.95</v>
      </c>
      <c r="P100" s="225"/>
      <c r="Q100" s="212"/>
    </row>
    <row r="101" spans="1:17" ht="32.25" customHeight="1" x14ac:dyDescent="0.25">
      <c r="A101" s="226">
        <v>86</v>
      </c>
      <c r="B101" s="219" t="s">
        <v>220</v>
      </c>
      <c r="C101" s="8" t="s">
        <v>221</v>
      </c>
      <c r="D101" s="301">
        <v>82234</v>
      </c>
      <c r="E101" s="265" t="s">
        <v>15</v>
      </c>
      <c r="F101" s="199" t="s">
        <v>222</v>
      </c>
      <c r="G101" s="200" t="s">
        <v>223</v>
      </c>
      <c r="H101" s="227">
        <v>146</v>
      </c>
      <c r="I101" s="228">
        <v>54</v>
      </c>
      <c r="J101" s="201" t="s">
        <v>16</v>
      </c>
      <c r="K101" s="311"/>
      <c r="L101" s="348"/>
      <c r="M101" s="229">
        <f t="shared" si="6"/>
        <v>146</v>
      </c>
      <c r="N101" s="230">
        <v>50.45</v>
      </c>
      <c r="O101" s="231">
        <f t="shared" si="7"/>
        <v>7365.7000000000007</v>
      </c>
      <c r="P101" s="225"/>
      <c r="Q101" s="212"/>
    </row>
    <row r="102" spans="1:17" ht="32.25" customHeight="1" x14ac:dyDescent="0.25">
      <c r="A102" s="136">
        <v>87</v>
      </c>
      <c r="B102" s="179" t="s">
        <v>224</v>
      </c>
      <c r="C102" s="8" t="s">
        <v>225</v>
      </c>
      <c r="D102" s="298">
        <v>908200</v>
      </c>
      <c r="E102" s="80" t="s">
        <v>27</v>
      </c>
      <c r="F102" s="81" t="s">
        <v>226</v>
      </c>
      <c r="G102" s="75" t="s">
        <v>227</v>
      </c>
      <c r="H102" s="55">
        <v>144</v>
      </c>
      <c r="I102" s="180">
        <v>144</v>
      </c>
      <c r="J102" s="201" t="s">
        <v>16</v>
      </c>
      <c r="K102" s="309"/>
      <c r="L102" s="341"/>
      <c r="M102" s="56">
        <f t="shared" si="6"/>
        <v>144</v>
      </c>
      <c r="N102" s="1">
        <v>24.27</v>
      </c>
      <c r="O102" s="57">
        <f t="shared" si="7"/>
        <v>3494.88</v>
      </c>
      <c r="P102" s="204"/>
      <c r="Q102" s="212"/>
    </row>
    <row r="103" spans="1:17" ht="32.25" customHeight="1" x14ac:dyDescent="0.25">
      <c r="A103" s="136">
        <v>88</v>
      </c>
      <c r="B103" s="179" t="s">
        <v>1359</v>
      </c>
      <c r="C103" s="8" t="s">
        <v>228</v>
      </c>
      <c r="D103" s="298" t="s">
        <v>1637</v>
      </c>
      <c r="E103" s="80" t="s">
        <v>1581</v>
      </c>
      <c r="F103" s="81" t="s">
        <v>229</v>
      </c>
      <c r="G103" s="75" t="s">
        <v>230</v>
      </c>
      <c r="H103" s="55">
        <v>292</v>
      </c>
      <c r="I103" s="180">
        <v>72</v>
      </c>
      <c r="J103" s="201" t="s">
        <v>16</v>
      </c>
      <c r="K103" s="309"/>
      <c r="L103" s="341"/>
      <c r="M103" s="56">
        <f t="shared" si="6"/>
        <v>292</v>
      </c>
      <c r="N103" s="1">
        <v>30.08</v>
      </c>
      <c r="O103" s="57">
        <f t="shared" si="7"/>
        <v>8783.3599999999988</v>
      </c>
      <c r="P103" s="204"/>
      <c r="Q103" s="212"/>
    </row>
    <row r="104" spans="1:17" ht="32.25" customHeight="1" x14ac:dyDescent="0.25">
      <c r="A104" s="136">
        <v>89</v>
      </c>
      <c r="B104" s="179" t="s">
        <v>1358</v>
      </c>
      <c r="C104" s="8" t="s">
        <v>231</v>
      </c>
      <c r="D104" s="298" t="s">
        <v>1638</v>
      </c>
      <c r="E104" s="80" t="s">
        <v>1581</v>
      </c>
      <c r="F104" s="81" t="s">
        <v>229</v>
      </c>
      <c r="G104" s="75" t="s">
        <v>230</v>
      </c>
      <c r="H104" s="55">
        <v>315</v>
      </c>
      <c r="I104" s="180">
        <v>72</v>
      </c>
      <c r="J104" s="201" t="s">
        <v>16</v>
      </c>
      <c r="K104" s="309"/>
      <c r="L104" s="341"/>
      <c r="M104" s="56">
        <f t="shared" si="6"/>
        <v>315</v>
      </c>
      <c r="N104" s="1">
        <v>30.08</v>
      </c>
      <c r="O104" s="57">
        <f t="shared" si="7"/>
        <v>9475.1999999999989</v>
      </c>
      <c r="P104" s="204"/>
      <c r="Q104" s="212"/>
    </row>
    <row r="105" spans="1:17" ht="32.25" customHeight="1" x14ac:dyDescent="0.25">
      <c r="A105" s="136">
        <v>90</v>
      </c>
      <c r="B105" s="179" t="s">
        <v>1355</v>
      </c>
      <c r="C105" s="8" t="s">
        <v>232</v>
      </c>
      <c r="D105" s="298" t="s">
        <v>1608</v>
      </c>
      <c r="E105" s="80" t="s">
        <v>25</v>
      </c>
      <c r="F105" s="81" t="s">
        <v>233</v>
      </c>
      <c r="G105" s="75" t="s">
        <v>234</v>
      </c>
      <c r="H105" s="55">
        <v>180</v>
      </c>
      <c r="I105" s="180">
        <v>96</v>
      </c>
      <c r="J105" s="201" t="s">
        <v>16</v>
      </c>
      <c r="K105" s="309"/>
      <c r="L105" s="341"/>
      <c r="M105" s="56">
        <f t="shared" si="6"/>
        <v>180</v>
      </c>
      <c r="N105" s="1">
        <v>47.6</v>
      </c>
      <c r="O105" s="57">
        <f t="shared" si="7"/>
        <v>8568</v>
      </c>
      <c r="P105" s="204"/>
      <c r="Q105" s="212"/>
    </row>
    <row r="106" spans="1:17" ht="32.25" customHeight="1" x14ac:dyDescent="0.25">
      <c r="A106" s="136">
        <v>91</v>
      </c>
      <c r="B106" s="179" t="s">
        <v>1356</v>
      </c>
      <c r="C106" s="8" t="s">
        <v>235</v>
      </c>
      <c r="D106" s="298" t="s">
        <v>1608</v>
      </c>
      <c r="E106" s="80" t="s">
        <v>25</v>
      </c>
      <c r="F106" s="81" t="s">
        <v>233</v>
      </c>
      <c r="G106" s="75" t="s">
        <v>234</v>
      </c>
      <c r="H106" s="55">
        <v>143</v>
      </c>
      <c r="I106" s="180">
        <v>96</v>
      </c>
      <c r="J106" s="201" t="s">
        <v>16</v>
      </c>
      <c r="K106" s="309"/>
      <c r="L106" s="341"/>
      <c r="M106" s="56">
        <f t="shared" si="6"/>
        <v>143</v>
      </c>
      <c r="N106" s="1">
        <v>47.6</v>
      </c>
      <c r="O106" s="57">
        <f t="shared" si="7"/>
        <v>6806.8</v>
      </c>
      <c r="P106" s="204"/>
      <c r="Q106" s="212"/>
    </row>
    <row r="107" spans="1:17" ht="32.25" customHeight="1" x14ac:dyDescent="0.25">
      <c r="A107" s="136">
        <v>92</v>
      </c>
      <c r="B107" s="179" t="s">
        <v>1357</v>
      </c>
      <c r="C107" s="8" t="s">
        <v>236</v>
      </c>
      <c r="D107" s="298" t="s">
        <v>1608</v>
      </c>
      <c r="E107" s="80" t="s">
        <v>25</v>
      </c>
      <c r="F107" s="81" t="s">
        <v>233</v>
      </c>
      <c r="G107" s="75" t="s">
        <v>234</v>
      </c>
      <c r="H107" s="55">
        <v>161</v>
      </c>
      <c r="I107" s="180">
        <v>96</v>
      </c>
      <c r="J107" s="201" t="s">
        <v>16</v>
      </c>
      <c r="K107" s="309"/>
      <c r="L107" s="341"/>
      <c r="M107" s="56">
        <f t="shared" si="6"/>
        <v>161</v>
      </c>
      <c r="N107" s="1">
        <v>47.6</v>
      </c>
      <c r="O107" s="57">
        <f t="shared" si="7"/>
        <v>7663.6</v>
      </c>
      <c r="P107" s="204"/>
      <c r="Q107" s="212"/>
    </row>
    <row r="108" spans="1:17" ht="32.25" customHeight="1" x14ac:dyDescent="0.25">
      <c r="A108" s="448" t="str">
        <f>"Cereal = "&amp;DOLLAR(SUM(O109:O132),2)</f>
        <v>Cereal = $143,285.44</v>
      </c>
      <c r="B108" s="448"/>
      <c r="C108" s="41"/>
      <c r="D108" s="42"/>
      <c r="E108" s="43"/>
      <c r="F108" s="44"/>
      <c r="G108" s="41"/>
      <c r="H108" s="45"/>
      <c r="I108" s="46"/>
      <c r="J108" s="43"/>
      <c r="K108" s="78"/>
      <c r="L108" s="340"/>
      <c r="M108" s="48"/>
      <c r="N108" s="49"/>
      <c r="O108" s="50"/>
      <c r="P108" s="101"/>
      <c r="Q108" s="212"/>
    </row>
    <row r="109" spans="1:17" ht="32.25" customHeight="1" x14ac:dyDescent="0.25">
      <c r="A109" s="136">
        <v>93</v>
      </c>
      <c r="B109" s="84" t="s">
        <v>237</v>
      </c>
      <c r="C109" s="8" t="s">
        <v>238</v>
      </c>
      <c r="D109" s="299">
        <v>370916</v>
      </c>
      <c r="E109" s="174" t="s">
        <v>114</v>
      </c>
      <c r="F109" s="53" t="s">
        <v>239</v>
      </c>
      <c r="G109" s="54" t="s">
        <v>240</v>
      </c>
      <c r="H109" s="55">
        <v>429</v>
      </c>
      <c r="I109" s="180">
        <v>96</v>
      </c>
      <c r="J109" s="201" t="s">
        <v>16</v>
      </c>
      <c r="K109" s="309"/>
      <c r="L109" s="341"/>
      <c r="M109" s="56">
        <f t="shared" si="6"/>
        <v>429</v>
      </c>
      <c r="N109" s="1">
        <v>26.54</v>
      </c>
      <c r="O109" s="57">
        <f t="shared" ref="O109:O132" si="8">M109*N109</f>
        <v>11385.66</v>
      </c>
      <c r="P109" s="204"/>
      <c r="Q109" s="212"/>
    </row>
    <row r="110" spans="1:17" ht="32.25" customHeight="1" x14ac:dyDescent="0.25">
      <c r="A110" s="136">
        <v>94</v>
      </c>
      <c r="B110" s="84" t="s">
        <v>241</v>
      </c>
      <c r="C110" s="8" t="s">
        <v>242</v>
      </c>
      <c r="D110" s="299">
        <v>371703</v>
      </c>
      <c r="E110" s="174" t="s">
        <v>114</v>
      </c>
      <c r="F110" s="53" t="s">
        <v>239</v>
      </c>
      <c r="G110" s="54" t="s">
        <v>240</v>
      </c>
      <c r="H110" s="55">
        <v>395</v>
      </c>
      <c r="I110" s="180">
        <v>96</v>
      </c>
      <c r="J110" s="201" t="s">
        <v>16</v>
      </c>
      <c r="K110" s="309"/>
      <c r="L110" s="341"/>
      <c r="M110" s="56">
        <f t="shared" si="6"/>
        <v>395</v>
      </c>
      <c r="N110" s="1">
        <v>26.54</v>
      </c>
      <c r="O110" s="57">
        <f t="shared" si="8"/>
        <v>10483.299999999999</v>
      </c>
      <c r="P110" s="204"/>
      <c r="Q110" s="212"/>
    </row>
    <row r="111" spans="1:17" ht="32.25" customHeight="1" x14ac:dyDescent="0.25">
      <c r="A111" s="136">
        <v>95</v>
      </c>
      <c r="B111" s="84" t="s">
        <v>243</v>
      </c>
      <c r="C111" s="8" t="s">
        <v>244</v>
      </c>
      <c r="D111" s="299">
        <v>993416</v>
      </c>
      <c r="E111" s="174" t="s">
        <v>114</v>
      </c>
      <c r="F111" s="53" t="s">
        <v>239</v>
      </c>
      <c r="G111" s="54" t="s">
        <v>240</v>
      </c>
      <c r="H111" s="55">
        <v>98</v>
      </c>
      <c r="I111" s="180">
        <v>96</v>
      </c>
      <c r="J111" s="201" t="s">
        <v>16</v>
      </c>
      <c r="K111" s="309"/>
      <c r="L111" s="341"/>
      <c r="M111" s="56">
        <f t="shared" si="6"/>
        <v>98</v>
      </c>
      <c r="N111" s="1">
        <v>26.54</v>
      </c>
      <c r="O111" s="57">
        <f t="shared" si="8"/>
        <v>2600.92</v>
      </c>
      <c r="P111" s="204"/>
      <c r="Q111" s="212"/>
    </row>
    <row r="112" spans="1:17" ht="32.25" customHeight="1" x14ac:dyDescent="0.25">
      <c r="A112" s="136">
        <v>96</v>
      </c>
      <c r="B112" s="84" t="s">
        <v>245</v>
      </c>
      <c r="C112" s="8" t="s">
        <v>246</v>
      </c>
      <c r="D112" s="299">
        <v>370909</v>
      </c>
      <c r="E112" s="174" t="s">
        <v>114</v>
      </c>
      <c r="F112" s="53" t="s">
        <v>239</v>
      </c>
      <c r="G112" s="54" t="s">
        <v>240</v>
      </c>
      <c r="H112" s="55">
        <v>98</v>
      </c>
      <c r="I112" s="180">
        <v>96</v>
      </c>
      <c r="J112" s="201" t="s">
        <v>16</v>
      </c>
      <c r="K112" s="309"/>
      <c r="L112" s="341"/>
      <c r="M112" s="56">
        <f t="shared" si="6"/>
        <v>98</v>
      </c>
      <c r="N112" s="1">
        <v>26.54</v>
      </c>
      <c r="O112" s="57">
        <f t="shared" si="8"/>
        <v>2600.92</v>
      </c>
      <c r="P112" s="204"/>
      <c r="Q112" s="212"/>
    </row>
    <row r="113" spans="1:17" ht="32.25" customHeight="1" x14ac:dyDescent="0.25">
      <c r="A113" s="136">
        <v>97</v>
      </c>
      <c r="B113" s="84" t="s">
        <v>247</v>
      </c>
      <c r="C113" s="8" t="s">
        <v>248</v>
      </c>
      <c r="D113" s="299" t="s">
        <v>1639</v>
      </c>
      <c r="E113" s="174" t="s">
        <v>114</v>
      </c>
      <c r="F113" s="53" t="s">
        <v>239</v>
      </c>
      <c r="G113" s="54" t="s">
        <v>240</v>
      </c>
      <c r="H113" s="55">
        <v>135</v>
      </c>
      <c r="I113" s="180">
        <v>96</v>
      </c>
      <c r="J113" s="201" t="s">
        <v>16</v>
      </c>
      <c r="K113" s="309"/>
      <c r="L113" s="341"/>
      <c r="M113" s="56">
        <f t="shared" si="6"/>
        <v>135</v>
      </c>
      <c r="N113" s="1">
        <v>27</v>
      </c>
      <c r="O113" s="57">
        <f t="shared" si="8"/>
        <v>3645</v>
      </c>
      <c r="P113" s="204"/>
      <c r="Q113" s="212"/>
    </row>
    <row r="114" spans="1:17" ht="32.25" customHeight="1" x14ac:dyDescent="0.25">
      <c r="A114" s="136">
        <v>98</v>
      </c>
      <c r="B114" s="84" t="s">
        <v>249</v>
      </c>
      <c r="C114" s="8" t="s">
        <v>250</v>
      </c>
      <c r="D114" s="299">
        <v>442652</v>
      </c>
      <c r="E114" s="174" t="s">
        <v>114</v>
      </c>
      <c r="F114" s="53" t="s">
        <v>239</v>
      </c>
      <c r="G114" s="54" t="s">
        <v>240</v>
      </c>
      <c r="H114" s="55">
        <v>160</v>
      </c>
      <c r="I114" s="180">
        <v>96</v>
      </c>
      <c r="J114" s="201" t="s">
        <v>16</v>
      </c>
      <c r="K114" s="309"/>
      <c r="L114" s="341"/>
      <c r="M114" s="56">
        <f t="shared" si="6"/>
        <v>160</v>
      </c>
      <c r="N114" s="1">
        <v>26.54</v>
      </c>
      <c r="O114" s="57">
        <f t="shared" si="8"/>
        <v>4246.3999999999996</v>
      </c>
      <c r="P114" s="204"/>
      <c r="Q114" s="212"/>
    </row>
    <row r="115" spans="1:17" ht="32.25" customHeight="1" x14ac:dyDescent="0.25">
      <c r="A115" s="136">
        <v>99</v>
      </c>
      <c r="B115" s="84" t="s">
        <v>251</v>
      </c>
      <c r="C115" s="8" t="s">
        <v>252</v>
      </c>
      <c r="D115" s="299">
        <v>966252</v>
      </c>
      <c r="E115" s="174" t="s">
        <v>114</v>
      </c>
      <c r="F115" s="53" t="s">
        <v>239</v>
      </c>
      <c r="G115" s="54" t="s">
        <v>240</v>
      </c>
      <c r="H115" s="55">
        <v>369</v>
      </c>
      <c r="I115" s="180">
        <v>96</v>
      </c>
      <c r="J115" s="201" t="s">
        <v>16</v>
      </c>
      <c r="K115" s="309"/>
      <c r="L115" s="341"/>
      <c r="M115" s="56">
        <f t="shared" si="6"/>
        <v>369</v>
      </c>
      <c r="N115" s="1">
        <v>26.54</v>
      </c>
      <c r="O115" s="57">
        <f t="shared" si="8"/>
        <v>9793.26</v>
      </c>
      <c r="P115" s="204"/>
      <c r="Q115" s="212"/>
    </row>
    <row r="116" spans="1:17" ht="32.25" customHeight="1" x14ac:dyDescent="0.25">
      <c r="A116" s="136">
        <v>100</v>
      </c>
      <c r="B116" s="84" t="s">
        <v>253</v>
      </c>
      <c r="C116" s="8" t="s">
        <v>254</v>
      </c>
      <c r="D116" s="299">
        <v>371709</v>
      </c>
      <c r="E116" s="174" t="s">
        <v>114</v>
      </c>
      <c r="F116" s="53" t="s">
        <v>239</v>
      </c>
      <c r="G116" s="54" t="s">
        <v>240</v>
      </c>
      <c r="H116" s="55">
        <v>259</v>
      </c>
      <c r="I116" s="180">
        <v>96</v>
      </c>
      <c r="J116" s="201" t="s">
        <v>16</v>
      </c>
      <c r="K116" s="309"/>
      <c r="L116" s="341"/>
      <c r="M116" s="56">
        <f t="shared" si="6"/>
        <v>259</v>
      </c>
      <c r="N116" s="1">
        <v>26.54</v>
      </c>
      <c r="O116" s="57">
        <f t="shared" si="8"/>
        <v>6873.86</v>
      </c>
      <c r="P116" s="204"/>
      <c r="Q116" s="212"/>
    </row>
    <row r="117" spans="1:17" ht="32.25" customHeight="1" x14ac:dyDescent="0.25">
      <c r="A117" s="136">
        <v>101</v>
      </c>
      <c r="B117" s="84" t="s">
        <v>255</v>
      </c>
      <c r="C117" s="8" t="s">
        <v>256</v>
      </c>
      <c r="D117" s="299">
        <v>42864</v>
      </c>
      <c r="E117" s="174" t="s">
        <v>114</v>
      </c>
      <c r="F117" s="53" t="s">
        <v>239</v>
      </c>
      <c r="G117" s="54" t="s">
        <v>240</v>
      </c>
      <c r="H117" s="55">
        <v>296</v>
      </c>
      <c r="I117" s="180">
        <v>96</v>
      </c>
      <c r="J117" s="201" t="s">
        <v>16</v>
      </c>
      <c r="K117" s="309"/>
      <c r="L117" s="341"/>
      <c r="M117" s="56">
        <f t="shared" si="6"/>
        <v>296</v>
      </c>
      <c r="N117" s="1">
        <v>26.54</v>
      </c>
      <c r="O117" s="57">
        <f t="shared" si="8"/>
        <v>7855.84</v>
      </c>
      <c r="P117" s="204"/>
      <c r="Q117" s="212"/>
    </row>
    <row r="118" spans="1:17" ht="32.25" customHeight="1" x14ac:dyDescent="0.25">
      <c r="A118" s="136">
        <v>102</v>
      </c>
      <c r="B118" s="84" t="s">
        <v>257</v>
      </c>
      <c r="C118" s="8" t="s">
        <v>258</v>
      </c>
      <c r="D118" s="299">
        <v>42785</v>
      </c>
      <c r="E118" s="174" t="s">
        <v>114</v>
      </c>
      <c r="F118" s="53" t="s">
        <v>239</v>
      </c>
      <c r="G118" s="54" t="s">
        <v>240</v>
      </c>
      <c r="H118" s="55">
        <v>139</v>
      </c>
      <c r="I118" s="180">
        <v>96</v>
      </c>
      <c r="J118" s="201" t="s">
        <v>16</v>
      </c>
      <c r="K118" s="309"/>
      <c r="L118" s="341"/>
      <c r="M118" s="56">
        <f t="shared" si="6"/>
        <v>139</v>
      </c>
      <c r="N118" s="1">
        <v>26.54</v>
      </c>
      <c r="O118" s="57">
        <f t="shared" si="8"/>
        <v>3689.06</v>
      </c>
      <c r="P118" s="204"/>
      <c r="Q118" s="212"/>
    </row>
    <row r="119" spans="1:17" ht="32.25" customHeight="1" x14ac:dyDescent="0.25">
      <c r="A119" s="136">
        <v>103</v>
      </c>
      <c r="B119" s="84" t="s">
        <v>259</v>
      </c>
      <c r="C119" s="8" t="s">
        <v>260</v>
      </c>
      <c r="D119" s="299">
        <v>370907</v>
      </c>
      <c r="E119" s="174" t="s">
        <v>114</v>
      </c>
      <c r="F119" s="53" t="s">
        <v>239</v>
      </c>
      <c r="G119" s="54" t="s">
        <v>240</v>
      </c>
      <c r="H119" s="55">
        <v>480</v>
      </c>
      <c r="I119" s="180">
        <v>96</v>
      </c>
      <c r="J119" s="201" t="s">
        <v>16</v>
      </c>
      <c r="K119" s="309"/>
      <c r="L119" s="341"/>
      <c r="M119" s="56">
        <f t="shared" si="6"/>
        <v>480</v>
      </c>
      <c r="N119" s="1">
        <v>26.54</v>
      </c>
      <c r="O119" s="57">
        <f t="shared" si="8"/>
        <v>12739.199999999999</v>
      </c>
      <c r="P119" s="204"/>
      <c r="Q119" s="212"/>
    </row>
    <row r="120" spans="1:17" ht="32.25" customHeight="1" x14ac:dyDescent="0.25">
      <c r="A120" s="136">
        <v>104</v>
      </c>
      <c r="B120" s="84" t="s">
        <v>261</v>
      </c>
      <c r="C120" s="8" t="s">
        <v>262</v>
      </c>
      <c r="D120" s="299">
        <v>26374</v>
      </c>
      <c r="E120" s="174" t="s">
        <v>1581</v>
      </c>
      <c r="F120" s="53" t="s">
        <v>239</v>
      </c>
      <c r="G120" s="54" t="s">
        <v>116</v>
      </c>
      <c r="H120" s="55">
        <v>99</v>
      </c>
      <c r="I120" s="180">
        <v>96</v>
      </c>
      <c r="J120" s="201" t="s">
        <v>16</v>
      </c>
      <c r="K120" s="309"/>
      <c r="L120" s="341"/>
      <c r="M120" s="56">
        <f t="shared" si="6"/>
        <v>99</v>
      </c>
      <c r="N120" s="1">
        <v>27.42</v>
      </c>
      <c r="O120" s="57">
        <f t="shared" si="8"/>
        <v>2714.5800000000004</v>
      </c>
      <c r="P120" s="204"/>
      <c r="Q120" s="212"/>
    </row>
    <row r="121" spans="1:17" ht="32.25" customHeight="1" x14ac:dyDescent="0.25">
      <c r="A121" s="136">
        <v>105</v>
      </c>
      <c r="B121" s="84" t="s">
        <v>263</v>
      </c>
      <c r="C121" s="8" t="s">
        <v>264</v>
      </c>
      <c r="D121" s="299">
        <v>302602</v>
      </c>
      <c r="E121" s="174" t="s">
        <v>1581</v>
      </c>
      <c r="F121" s="53" t="s">
        <v>239</v>
      </c>
      <c r="G121" s="54" t="s">
        <v>240</v>
      </c>
      <c r="H121" s="55">
        <v>391</v>
      </c>
      <c r="I121" s="180">
        <v>96</v>
      </c>
      <c r="J121" s="201" t="s">
        <v>16</v>
      </c>
      <c r="K121" s="309"/>
      <c r="L121" s="341"/>
      <c r="M121" s="56">
        <f t="shared" si="6"/>
        <v>391</v>
      </c>
      <c r="N121" s="1">
        <v>29.26</v>
      </c>
      <c r="O121" s="57">
        <f t="shared" si="8"/>
        <v>11440.66</v>
      </c>
      <c r="P121" s="204"/>
      <c r="Q121" s="212"/>
    </row>
    <row r="122" spans="1:17" ht="32.25" customHeight="1" x14ac:dyDescent="0.25">
      <c r="A122" s="136">
        <v>106</v>
      </c>
      <c r="B122" s="84" t="s">
        <v>265</v>
      </c>
      <c r="C122" s="8" t="s">
        <v>266</v>
      </c>
      <c r="D122" s="299">
        <v>57149</v>
      </c>
      <c r="E122" s="174" t="s">
        <v>1581</v>
      </c>
      <c r="F122" s="53" t="s">
        <v>239</v>
      </c>
      <c r="G122" s="54" t="s">
        <v>240</v>
      </c>
      <c r="H122" s="55">
        <v>205</v>
      </c>
      <c r="I122" s="180">
        <v>96</v>
      </c>
      <c r="J122" s="201" t="s">
        <v>16</v>
      </c>
      <c r="K122" s="309"/>
      <c r="L122" s="341"/>
      <c r="M122" s="56">
        <f t="shared" si="6"/>
        <v>205</v>
      </c>
      <c r="N122" s="1">
        <v>27.96</v>
      </c>
      <c r="O122" s="57">
        <f t="shared" si="8"/>
        <v>5731.8</v>
      </c>
      <c r="P122" s="204"/>
      <c r="Q122" s="212"/>
    </row>
    <row r="123" spans="1:17" ht="32.25" customHeight="1" x14ac:dyDescent="0.25">
      <c r="A123" s="136">
        <v>107</v>
      </c>
      <c r="B123" s="85" t="s">
        <v>267</v>
      </c>
      <c r="C123" s="8" t="s">
        <v>268</v>
      </c>
      <c r="D123" s="298">
        <v>589914</v>
      </c>
      <c r="E123" s="174" t="s">
        <v>114</v>
      </c>
      <c r="F123" s="53" t="s">
        <v>269</v>
      </c>
      <c r="G123" s="54" t="s">
        <v>174</v>
      </c>
      <c r="H123" s="55">
        <v>210</v>
      </c>
      <c r="I123" s="180">
        <v>60</v>
      </c>
      <c r="J123" s="201" t="s">
        <v>16</v>
      </c>
      <c r="K123" s="309"/>
      <c r="L123" s="341"/>
      <c r="M123" s="56">
        <f t="shared" si="6"/>
        <v>210</v>
      </c>
      <c r="N123" s="1">
        <v>32.49</v>
      </c>
      <c r="O123" s="57">
        <f t="shared" si="8"/>
        <v>6822.9000000000005</v>
      </c>
      <c r="P123" s="204"/>
      <c r="Q123" s="212"/>
    </row>
    <row r="124" spans="1:17" ht="32.25" customHeight="1" x14ac:dyDescent="0.25">
      <c r="A124" s="136">
        <v>108</v>
      </c>
      <c r="B124" s="85" t="s">
        <v>270</v>
      </c>
      <c r="C124" s="8" t="s">
        <v>271</v>
      </c>
      <c r="D124" s="298">
        <v>589904</v>
      </c>
      <c r="E124" s="174" t="s">
        <v>114</v>
      </c>
      <c r="F124" s="53" t="s">
        <v>269</v>
      </c>
      <c r="G124" s="54" t="s">
        <v>174</v>
      </c>
      <c r="H124" s="55">
        <v>365</v>
      </c>
      <c r="I124" s="180">
        <v>60</v>
      </c>
      <c r="J124" s="201" t="s">
        <v>16</v>
      </c>
      <c r="K124" s="309"/>
      <c r="L124" s="341"/>
      <c r="M124" s="56">
        <f t="shared" si="6"/>
        <v>365</v>
      </c>
      <c r="N124" s="1">
        <v>32.49</v>
      </c>
      <c r="O124" s="57">
        <f t="shared" si="8"/>
        <v>11858.85</v>
      </c>
      <c r="P124" s="204"/>
      <c r="Q124" s="212"/>
    </row>
    <row r="125" spans="1:17" ht="32.25" customHeight="1" x14ac:dyDescent="0.25">
      <c r="A125" s="136">
        <v>109</v>
      </c>
      <c r="B125" s="85" t="s">
        <v>272</v>
      </c>
      <c r="C125" s="8" t="s">
        <v>273</v>
      </c>
      <c r="D125" s="298">
        <v>589907</v>
      </c>
      <c r="E125" s="174" t="s">
        <v>114</v>
      </c>
      <c r="F125" s="53" t="s">
        <v>269</v>
      </c>
      <c r="G125" s="54" t="s">
        <v>174</v>
      </c>
      <c r="H125" s="55">
        <v>164</v>
      </c>
      <c r="I125" s="180">
        <v>60</v>
      </c>
      <c r="J125" s="201" t="s">
        <v>16</v>
      </c>
      <c r="K125" s="309"/>
      <c r="L125" s="341"/>
      <c r="M125" s="56">
        <f t="shared" si="6"/>
        <v>164</v>
      </c>
      <c r="N125" s="1">
        <v>32.49</v>
      </c>
      <c r="O125" s="57">
        <f t="shared" si="8"/>
        <v>5328.3600000000006</v>
      </c>
      <c r="P125" s="204"/>
      <c r="Q125" s="212"/>
    </row>
    <row r="126" spans="1:17" ht="32.25" customHeight="1" x14ac:dyDescent="0.25">
      <c r="A126" s="136">
        <v>110</v>
      </c>
      <c r="B126" s="85" t="s">
        <v>274</v>
      </c>
      <c r="C126" s="8" t="s">
        <v>275</v>
      </c>
      <c r="D126" s="298" t="s">
        <v>1640</v>
      </c>
      <c r="E126" s="174" t="s">
        <v>114</v>
      </c>
      <c r="F126" s="53" t="s">
        <v>269</v>
      </c>
      <c r="G126" s="54" t="s">
        <v>174</v>
      </c>
      <c r="H126" s="55">
        <v>103</v>
      </c>
      <c r="I126" s="180">
        <v>60</v>
      </c>
      <c r="J126" s="201" t="s">
        <v>16</v>
      </c>
      <c r="K126" s="309"/>
      <c r="L126" s="341"/>
      <c r="M126" s="56">
        <f t="shared" si="6"/>
        <v>103</v>
      </c>
      <c r="N126" s="1">
        <v>32.49</v>
      </c>
      <c r="O126" s="57">
        <f t="shared" si="8"/>
        <v>3346.4700000000003</v>
      </c>
      <c r="P126" s="204"/>
      <c r="Q126" s="212"/>
    </row>
    <row r="127" spans="1:17" ht="32.25" customHeight="1" x14ac:dyDescent="0.25">
      <c r="A127" s="136">
        <v>111</v>
      </c>
      <c r="B127" s="84" t="s">
        <v>280</v>
      </c>
      <c r="C127" s="8" t="s">
        <v>281</v>
      </c>
      <c r="D127" s="298" t="s">
        <v>1608</v>
      </c>
      <c r="E127" s="174" t="s">
        <v>277</v>
      </c>
      <c r="F127" s="53" t="s">
        <v>282</v>
      </c>
      <c r="G127" s="54" t="s">
        <v>140</v>
      </c>
      <c r="H127" s="55">
        <v>204</v>
      </c>
      <c r="I127" s="180">
        <v>48</v>
      </c>
      <c r="J127" s="201" t="s">
        <v>16</v>
      </c>
      <c r="K127" s="309"/>
      <c r="L127" s="341"/>
      <c r="M127" s="56">
        <f t="shared" si="6"/>
        <v>204</v>
      </c>
      <c r="N127" s="1">
        <v>29.55</v>
      </c>
      <c r="O127" s="57">
        <f t="shared" si="8"/>
        <v>6028.2</v>
      </c>
      <c r="P127" s="204"/>
      <c r="Q127" s="212"/>
    </row>
    <row r="128" spans="1:17" s="194" customFormat="1" ht="31.5" customHeight="1" x14ac:dyDescent="0.2">
      <c r="A128" s="163">
        <v>112</v>
      </c>
      <c r="B128" s="131" t="s">
        <v>1418</v>
      </c>
      <c r="C128" s="8" t="s">
        <v>276</v>
      </c>
      <c r="D128" s="285">
        <v>861261</v>
      </c>
      <c r="E128" s="287" t="s">
        <v>277</v>
      </c>
      <c r="F128" s="132" t="s">
        <v>278</v>
      </c>
      <c r="G128" s="133" t="s">
        <v>279</v>
      </c>
      <c r="H128" s="192">
        <v>97</v>
      </c>
      <c r="I128" s="165">
        <v>200</v>
      </c>
      <c r="J128" s="201" t="s">
        <v>16</v>
      </c>
      <c r="K128" s="310"/>
      <c r="L128" s="344"/>
      <c r="M128" s="192">
        <f t="shared" si="6"/>
        <v>97</v>
      </c>
      <c r="N128" s="305">
        <v>45.99</v>
      </c>
      <c r="O128" s="193">
        <f t="shared" si="8"/>
        <v>4461.03</v>
      </c>
      <c r="P128" s="208"/>
      <c r="Q128" s="213"/>
    </row>
    <row r="129" spans="1:17" s="194" customFormat="1" ht="32.1" customHeight="1" x14ac:dyDescent="0.2">
      <c r="A129" s="163">
        <v>113</v>
      </c>
      <c r="B129" s="191" t="s">
        <v>1419</v>
      </c>
      <c r="C129" s="8" t="s">
        <v>1420</v>
      </c>
      <c r="D129" s="285">
        <v>421087</v>
      </c>
      <c r="E129" s="124" t="s">
        <v>1581</v>
      </c>
      <c r="F129" s="125" t="s">
        <v>282</v>
      </c>
      <c r="G129" s="126" t="s">
        <v>1421</v>
      </c>
      <c r="H129" s="192">
        <v>91</v>
      </c>
      <c r="I129" s="165">
        <v>48</v>
      </c>
      <c r="J129" s="201" t="s">
        <v>16</v>
      </c>
      <c r="K129" s="310"/>
      <c r="L129" s="344"/>
      <c r="M129" s="192">
        <f t="shared" si="6"/>
        <v>91</v>
      </c>
      <c r="N129" s="305">
        <v>26.99</v>
      </c>
      <c r="O129" s="193">
        <f t="shared" si="8"/>
        <v>2456.0899999999997</v>
      </c>
      <c r="P129" s="208"/>
      <c r="Q129" s="213"/>
    </row>
    <row r="130" spans="1:17" ht="32.25" customHeight="1" x14ac:dyDescent="0.25">
      <c r="A130" s="136">
        <v>114</v>
      </c>
      <c r="B130" s="84" t="s">
        <v>283</v>
      </c>
      <c r="C130" s="23" t="s">
        <v>284</v>
      </c>
      <c r="D130" s="298" t="s">
        <v>1641</v>
      </c>
      <c r="E130" s="174" t="s">
        <v>285</v>
      </c>
      <c r="F130" s="53" t="s">
        <v>286</v>
      </c>
      <c r="G130" s="54" t="s">
        <v>290</v>
      </c>
      <c r="H130" s="55">
        <v>98</v>
      </c>
      <c r="I130" s="180">
        <v>24</v>
      </c>
      <c r="J130" s="201" t="s">
        <v>334</v>
      </c>
      <c r="K130" s="309"/>
      <c r="L130" s="341"/>
      <c r="M130" s="56">
        <f t="shared" ref="M130:M193" si="9">ROUND(IF(ISBLANK(L130)=TRUE,H130,(H130*I130)/L130),0)</f>
        <v>98</v>
      </c>
      <c r="N130" s="1">
        <v>26.74</v>
      </c>
      <c r="O130" s="57">
        <f t="shared" si="8"/>
        <v>2620.52</v>
      </c>
      <c r="P130" s="204"/>
      <c r="Q130" s="212"/>
    </row>
    <row r="131" spans="1:17" ht="32.25" customHeight="1" x14ac:dyDescent="0.25">
      <c r="A131" s="136">
        <v>115</v>
      </c>
      <c r="B131" s="84" t="s">
        <v>287</v>
      </c>
      <c r="C131" s="23" t="s">
        <v>288</v>
      </c>
      <c r="D131" s="298" t="s">
        <v>1642</v>
      </c>
      <c r="E131" s="174" t="s">
        <v>285</v>
      </c>
      <c r="F131" s="53" t="s">
        <v>289</v>
      </c>
      <c r="G131" s="54" t="s">
        <v>290</v>
      </c>
      <c r="H131" s="55">
        <v>96</v>
      </c>
      <c r="I131" s="180">
        <v>24</v>
      </c>
      <c r="J131" s="201" t="s">
        <v>334</v>
      </c>
      <c r="K131" s="309"/>
      <c r="L131" s="341"/>
      <c r="M131" s="56">
        <f t="shared" si="9"/>
        <v>96</v>
      </c>
      <c r="N131" s="1">
        <v>26.31</v>
      </c>
      <c r="O131" s="57">
        <f t="shared" si="8"/>
        <v>2525.7599999999998</v>
      </c>
      <c r="P131" s="204"/>
      <c r="Q131" s="212"/>
    </row>
    <row r="132" spans="1:17" ht="32.25" customHeight="1" x14ac:dyDescent="0.25">
      <c r="A132" s="136">
        <v>116</v>
      </c>
      <c r="B132" s="84" t="s">
        <v>291</v>
      </c>
      <c r="C132" s="23" t="s">
        <v>1582</v>
      </c>
      <c r="D132" s="298">
        <v>355204</v>
      </c>
      <c r="E132" s="174" t="s">
        <v>285</v>
      </c>
      <c r="F132" s="53" t="s">
        <v>292</v>
      </c>
      <c r="G132" s="54" t="s">
        <v>1583</v>
      </c>
      <c r="H132" s="55">
        <v>95</v>
      </c>
      <c r="I132" s="180">
        <v>64</v>
      </c>
      <c r="J132" s="201" t="s">
        <v>334</v>
      </c>
      <c r="K132" s="309"/>
      <c r="L132" s="341"/>
      <c r="M132" s="56">
        <f t="shared" si="9"/>
        <v>95</v>
      </c>
      <c r="N132" s="1">
        <v>21.44</v>
      </c>
      <c r="O132" s="57">
        <f t="shared" si="8"/>
        <v>2036.8000000000002</v>
      </c>
      <c r="P132" s="204"/>
      <c r="Q132" s="212"/>
    </row>
    <row r="133" spans="1:17" ht="32.25" customHeight="1" x14ac:dyDescent="0.25">
      <c r="A133" s="486" t="str">
        <f>"Chicken = "&amp;DOLLAR(SUM(O134:O160),2)</f>
        <v>Chicken = $429,281.87</v>
      </c>
      <c r="B133" s="505"/>
      <c r="C133" s="41"/>
      <c r="D133" s="42"/>
      <c r="E133" s="43"/>
      <c r="F133" s="43"/>
      <c r="G133" s="41"/>
      <c r="H133" s="48"/>
      <c r="I133" s="46"/>
      <c r="J133" s="43"/>
      <c r="K133" s="78"/>
      <c r="L133" s="351"/>
      <c r="M133" s="48"/>
      <c r="N133" s="49"/>
      <c r="O133" s="50"/>
      <c r="P133" s="101"/>
      <c r="Q133" s="212"/>
    </row>
    <row r="134" spans="1:17" ht="32.25" customHeight="1" x14ac:dyDescent="0.25">
      <c r="A134" s="487">
        <v>117</v>
      </c>
      <c r="B134" s="506" t="s">
        <v>293</v>
      </c>
      <c r="C134" s="20" t="s">
        <v>294</v>
      </c>
      <c r="D134" s="494" t="s">
        <v>1643</v>
      </c>
      <c r="E134" s="174" t="s">
        <v>25</v>
      </c>
      <c r="F134" s="174" t="s">
        <v>295</v>
      </c>
      <c r="G134" s="54" t="s">
        <v>296</v>
      </c>
      <c r="H134" s="402">
        <v>205</v>
      </c>
      <c r="I134" s="425">
        <v>192</v>
      </c>
      <c r="J134" s="201" t="s">
        <v>16</v>
      </c>
      <c r="K134" s="400" t="s">
        <v>1681</v>
      </c>
      <c r="L134" s="406"/>
      <c r="M134" s="402">
        <f t="shared" si="9"/>
        <v>205</v>
      </c>
      <c r="N134" s="398">
        <v>188.96</v>
      </c>
      <c r="O134" s="394">
        <f>M134*N134</f>
        <v>38736.800000000003</v>
      </c>
      <c r="P134" s="396"/>
      <c r="Q134" s="212"/>
    </row>
    <row r="135" spans="1:17" ht="32.25" customHeight="1" x14ac:dyDescent="0.25">
      <c r="A135" s="488"/>
      <c r="B135" s="424"/>
      <c r="C135" s="25" t="s">
        <v>1259</v>
      </c>
      <c r="D135" s="495"/>
      <c r="E135" s="174" t="s">
        <v>166</v>
      </c>
      <c r="F135" s="174" t="s">
        <v>297</v>
      </c>
      <c r="G135" s="54" t="s">
        <v>298</v>
      </c>
      <c r="H135" s="403" t="e">
        <v>#N/A</v>
      </c>
      <c r="I135" s="426"/>
      <c r="J135" s="201" t="s">
        <v>16</v>
      </c>
      <c r="K135" s="401"/>
      <c r="L135" s="407"/>
      <c r="M135" s="403" t="e">
        <f t="shared" si="9"/>
        <v>#N/A</v>
      </c>
      <c r="N135" s="399"/>
      <c r="O135" s="395"/>
      <c r="P135" s="397"/>
      <c r="Q135" s="212"/>
    </row>
    <row r="136" spans="1:17" ht="32.25" customHeight="1" x14ac:dyDescent="0.25">
      <c r="A136" s="487">
        <v>118</v>
      </c>
      <c r="B136" s="525" t="s">
        <v>299</v>
      </c>
      <c r="C136" s="20" t="s">
        <v>300</v>
      </c>
      <c r="D136" s="494" t="s">
        <v>1644</v>
      </c>
      <c r="E136" s="174" t="s">
        <v>25</v>
      </c>
      <c r="F136" s="174" t="s">
        <v>295</v>
      </c>
      <c r="G136" s="54" t="s">
        <v>296</v>
      </c>
      <c r="H136" s="402">
        <v>266</v>
      </c>
      <c r="I136" s="425">
        <v>192</v>
      </c>
      <c r="J136" s="201" t="s">
        <v>16</v>
      </c>
      <c r="K136" s="400" t="s">
        <v>1681</v>
      </c>
      <c r="L136" s="406"/>
      <c r="M136" s="402">
        <f t="shared" si="9"/>
        <v>266</v>
      </c>
      <c r="N136" s="398">
        <v>174.65</v>
      </c>
      <c r="O136" s="394">
        <f>M136*N136</f>
        <v>46456.9</v>
      </c>
      <c r="P136" s="396"/>
      <c r="Q136" s="212"/>
    </row>
    <row r="137" spans="1:17" ht="32.25" customHeight="1" x14ac:dyDescent="0.25">
      <c r="A137" s="488"/>
      <c r="B137" s="526"/>
      <c r="C137" s="25" t="s">
        <v>1260</v>
      </c>
      <c r="D137" s="495"/>
      <c r="E137" s="174" t="s">
        <v>166</v>
      </c>
      <c r="F137" s="53" t="s">
        <v>297</v>
      </c>
      <c r="G137" s="54" t="s">
        <v>298</v>
      </c>
      <c r="H137" s="403" t="e">
        <v>#N/A</v>
      </c>
      <c r="I137" s="426"/>
      <c r="J137" s="201" t="s">
        <v>16</v>
      </c>
      <c r="K137" s="401"/>
      <c r="L137" s="407"/>
      <c r="M137" s="403" t="e">
        <f t="shared" si="9"/>
        <v>#N/A</v>
      </c>
      <c r="N137" s="399"/>
      <c r="O137" s="395"/>
      <c r="P137" s="397"/>
      <c r="Q137" s="212"/>
    </row>
    <row r="138" spans="1:17" s="194" customFormat="1" ht="32.1" customHeight="1" x14ac:dyDescent="0.2">
      <c r="A138" s="151">
        <v>119</v>
      </c>
      <c r="B138" s="150" t="s">
        <v>1505</v>
      </c>
      <c r="C138" s="146" t="s">
        <v>1506</v>
      </c>
      <c r="D138" s="285" t="s">
        <v>1645</v>
      </c>
      <c r="E138" s="288" t="s">
        <v>25</v>
      </c>
      <c r="F138" s="289" t="s">
        <v>659</v>
      </c>
      <c r="G138" s="150" t="s">
        <v>1507</v>
      </c>
      <c r="H138" s="159">
        <v>106</v>
      </c>
      <c r="I138" s="165">
        <v>14</v>
      </c>
      <c r="J138" s="201" t="s">
        <v>16</v>
      </c>
      <c r="K138" s="310"/>
      <c r="L138" s="344"/>
      <c r="M138" s="159">
        <f t="shared" si="9"/>
        <v>106</v>
      </c>
      <c r="N138" s="305">
        <v>81.760000000000005</v>
      </c>
      <c r="O138" s="160">
        <f>M138*N138</f>
        <v>8666.5600000000013</v>
      </c>
      <c r="P138" s="205" t="s">
        <v>1682</v>
      </c>
      <c r="Q138" s="213"/>
    </row>
    <row r="139" spans="1:17" s="194" customFormat="1" ht="32.1" customHeight="1" x14ac:dyDescent="0.2">
      <c r="A139" s="151">
        <v>120</v>
      </c>
      <c r="B139" s="150" t="s">
        <v>1508</v>
      </c>
      <c r="C139" s="146" t="s">
        <v>1509</v>
      </c>
      <c r="D139" s="285" t="s">
        <v>1646</v>
      </c>
      <c r="E139" s="288" t="s">
        <v>25</v>
      </c>
      <c r="F139" s="289" t="s">
        <v>1510</v>
      </c>
      <c r="G139" s="150" t="s">
        <v>1507</v>
      </c>
      <c r="H139" s="159">
        <v>109</v>
      </c>
      <c r="I139" s="165">
        <v>24</v>
      </c>
      <c r="J139" s="201" t="s">
        <v>16</v>
      </c>
      <c r="K139" s="310"/>
      <c r="L139" s="344"/>
      <c r="M139" s="159">
        <f t="shared" si="9"/>
        <v>109</v>
      </c>
      <c r="N139" s="305">
        <v>140.16</v>
      </c>
      <c r="O139" s="160">
        <f>M139*N139</f>
        <v>15277.44</v>
      </c>
      <c r="P139" s="372" t="s">
        <v>1682</v>
      </c>
      <c r="Q139" s="213"/>
    </row>
    <row r="140" spans="1:17" s="194" customFormat="1" ht="32.1" customHeight="1" x14ac:dyDescent="0.2">
      <c r="A140" s="411">
        <v>121</v>
      </c>
      <c r="B140" s="412" t="s">
        <v>1542</v>
      </c>
      <c r="C140" s="146" t="s">
        <v>1540</v>
      </c>
      <c r="D140" s="376" t="s">
        <v>1608</v>
      </c>
      <c r="E140" s="124" t="s">
        <v>27</v>
      </c>
      <c r="F140" s="141" t="s">
        <v>1543</v>
      </c>
      <c r="G140" s="164" t="s">
        <v>306</v>
      </c>
      <c r="H140" s="391">
        <v>155</v>
      </c>
      <c r="I140" s="414">
        <v>78</v>
      </c>
      <c r="J140" s="201" t="s">
        <v>16</v>
      </c>
      <c r="K140" s="415" t="s">
        <v>1610</v>
      </c>
      <c r="L140" s="410">
        <v>132</v>
      </c>
      <c r="M140" s="391">
        <f t="shared" si="9"/>
        <v>92</v>
      </c>
      <c r="N140" s="416">
        <v>134.22</v>
      </c>
      <c r="O140" s="389">
        <f>M140*N140</f>
        <v>12348.24</v>
      </c>
      <c r="P140" s="390"/>
      <c r="Q140" s="213"/>
    </row>
    <row r="141" spans="1:17" s="194" customFormat="1" ht="32.1" customHeight="1" x14ac:dyDescent="0.2">
      <c r="A141" s="411"/>
      <c r="B141" s="413"/>
      <c r="C141" s="146" t="s">
        <v>1541</v>
      </c>
      <c r="D141" s="376"/>
      <c r="E141" s="124" t="s">
        <v>679</v>
      </c>
      <c r="F141" s="141" t="s">
        <v>321</v>
      </c>
      <c r="G141" s="164" t="s">
        <v>1544</v>
      </c>
      <c r="H141" s="391" t="e">
        <v>#N/A</v>
      </c>
      <c r="I141" s="414"/>
      <c r="J141" s="201" t="s">
        <v>16</v>
      </c>
      <c r="K141" s="415"/>
      <c r="L141" s="410"/>
      <c r="M141" s="391" t="e">
        <f t="shared" si="9"/>
        <v>#N/A</v>
      </c>
      <c r="N141" s="416"/>
      <c r="O141" s="389"/>
      <c r="P141" s="390"/>
      <c r="Q141" s="213"/>
    </row>
    <row r="142" spans="1:17" s="194" customFormat="1" ht="32.1" customHeight="1" x14ac:dyDescent="0.2">
      <c r="A142" s="411">
        <v>122</v>
      </c>
      <c r="B142" s="417" t="s">
        <v>1525</v>
      </c>
      <c r="C142" s="22" t="s">
        <v>1526</v>
      </c>
      <c r="D142" s="376" t="s">
        <v>1647</v>
      </c>
      <c r="E142" s="124" t="s">
        <v>27</v>
      </c>
      <c r="F142" s="141" t="s">
        <v>1527</v>
      </c>
      <c r="G142" s="164" t="s">
        <v>1528</v>
      </c>
      <c r="H142" s="391">
        <v>108</v>
      </c>
      <c r="I142" s="419">
        <v>120</v>
      </c>
      <c r="J142" s="201" t="s">
        <v>16</v>
      </c>
      <c r="K142" s="415" t="s">
        <v>1610</v>
      </c>
      <c r="L142" s="410">
        <v>54</v>
      </c>
      <c r="M142" s="391">
        <f t="shared" si="9"/>
        <v>240</v>
      </c>
      <c r="N142" s="392">
        <v>47.65</v>
      </c>
      <c r="O142" s="389">
        <f>M142*N142</f>
        <v>11436</v>
      </c>
      <c r="P142" s="390"/>
      <c r="Q142" s="213"/>
    </row>
    <row r="143" spans="1:17" s="194" customFormat="1" ht="32.1" customHeight="1" x14ac:dyDescent="0.2">
      <c r="A143" s="411"/>
      <c r="B143" s="418"/>
      <c r="C143" s="23" t="s">
        <v>322</v>
      </c>
      <c r="D143" s="376"/>
      <c r="E143" s="124" t="s">
        <v>679</v>
      </c>
      <c r="F143" s="141" t="s">
        <v>1529</v>
      </c>
      <c r="G143" s="164" t="s">
        <v>323</v>
      </c>
      <c r="H143" s="391" t="e">
        <v>#N/A</v>
      </c>
      <c r="I143" s="419"/>
      <c r="J143" s="201" t="s">
        <v>16</v>
      </c>
      <c r="K143" s="415"/>
      <c r="L143" s="410"/>
      <c r="M143" s="391" t="e">
        <f t="shared" si="9"/>
        <v>#N/A</v>
      </c>
      <c r="N143" s="392"/>
      <c r="O143" s="389"/>
      <c r="P143" s="390"/>
      <c r="Q143" s="213"/>
    </row>
    <row r="144" spans="1:17" ht="32.25" customHeight="1" x14ac:dyDescent="0.25">
      <c r="A144" s="136">
        <v>123</v>
      </c>
      <c r="B144" s="84" t="s">
        <v>301</v>
      </c>
      <c r="C144" s="157" t="s">
        <v>18</v>
      </c>
      <c r="D144" s="298" t="s">
        <v>1608</v>
      </c>
      <c r="E144" s="174"/>
      <c r="F144" s="53" t="s">
        <v>21</v>
      </c>
      <c r="G144" s="54" t="s">
        <v>302</v>
      </c>
      <c r="H144" s="55">
        <v>117</v>
      </c>
      <c r="I144" s="180">
        <v>10</v>
      </c>
      <c r="J144" s="284" t="s">
        <v>16</v>
      </c>
      <c r="K144" s="309" t="s">
        <v>1610</v>
      </c>
      <c r="L144" s="341"/>
      <c r="M144" s="56">
        <f t="shared" si="9"/>
        <v>117</v>
      </c>
      <c r="N144" s="1">
        <v>42.17</v>
      </c>
      <c r="O144" s="57">
        <f t="shared" ref="O144:O156" si="10">M144*N144</f>
        <v>4933.8900000000003</v>
      </c>
      <c r="P144" s="204"/>
      <c r="Q144" s="212"/>
    </row>
    <row r="145" spans="1:17" ht="32.25" customHeight="1" x14ac:dyDescent="0.25">
      <c r="A145" s="136">
        <v>124</v>
      </c>
      <c r="B145" s="179" t="s">
        <v>313</v>
      </c>
      <c r="C145" s="20" t="s">
        <v>314</v>
      </c>
      <c r="D145" s="298" t="s">
        <v>1648</v>
      </c>
      <c r="E145" s="174" t="s">
        <v>679</v>
      </c>
      <c r="F145" s="53" t="s">
        <v>315</v>
      </c>
      <c r="G145" s="54" t="s">
        <v>316</v>
      </c>
      <c r="H145" s="55">
        <v>351</v>
      </c>
      <c r="I145" s="180">
        <v>400</v>
      </c>
      <c r="J145" s="201" t="s">
        <v>16</v>
      </c>
      <c r="K145" s="309"/>
      <c r="L145" s="341"/>
      <c r="M145" s="56">
        <f t="shared" si="9"/>
        <v>351</v>
      </c>
      <c r="N145" s="1"/>
      <c r="O145" s="57">
        <f t="shared" si="10"/>
        <v>0</v>
      </c>
      <c r="P145" s="204" t="s">
        <v>1679</v>
      </c>
      <c r="Q145" s="212"/>
    </row>
    <row r="146" spans="1:17" ht="32.25" customHeight="1" x14ac:dyDescent="0.25">
      <c r="A146" s="136">
        <v>125</v>
      </c>
      <c r="B146" s="179" t="s">
        <v>317</v>
      </c>
      <c r="C146" s="23" t="s">
        <v>318</v>
      </c>
      <c r="D146" s="298">
        <v>428479</v>
      </c>
      <c r="E146" s="174" t="s">
        <v>679</v>
      </c>
      <c r="F146" s="53" t="s">
        <v>319</v>
      </c>
      <c r="G146" s="54" t="s">
        <v>320</v>
      </c>
      <c r="H146" s="55">
        <v>171</v>
      </c>
      <c r="I146" s="180">
        <v>92</v>
      </c>
      <c r="J146" s="201" t="s">
        <v>16</v>
      </c>
      <c r="K146" s="309"/>
      <c r="L146" s="341"/>
      <c r="M146" s="56">
        <f t="shared" si="9"/>
        <v>171</v>
      </c>
      <c r="N146" s="1">
        <v>98.23</v>
      </c>
      <c r="O146" s="57">
        <f t="shared" si="10"/>
        <v>16797.330000000002</v>
      </c>
      <c r="P146" s="204"/>
      <c r="Q146" s="212"/>
    </row>
    <row r="147" spans="1:17" ht="32.25" customHeight="1" x14ac:dyDescent="0.25">
      <c r="A147" s="136">
        <v>126</v>
      </c>
      <c r="B147" s="179" t="s">
        <v>324</v>
      </c>
      <c r="C147" s="157" t="s">
        <v>18</v>
      </c>
      <c r="D147" s="299">
        <v>996354</v>
      </c>
      <c r="E147" s="174"/>
      <c r="F147" s="53" t="s">
        <v>325</v>
      </c>
      <c r="G147" s="54" t="s">
        <v>1273</v>
      </c>
      <c r="H147" s="55">
        <v>88</v>
      </c>
      <c r="I147" s="180">
        <v>40</v>
      </c>
      <c r="J147" s="284" t="s">
        <v>16</v>
      </c>
      <c r="K147" s="309" t="s">
        <v>1610</v>
      </c>
      <c r="L147" s="341"/>
      <c r="M147" s="56">
        <f t="shared" si="9"/>
        <v>88</v>
      </c>
      <c r="N147" s="1">
        <v>47.47</v>
      </c>
      <c r="O147" s="57">
        <f t="shared" si="10"/>
        <v>4177.3599999999997</v>
      </c>
      <c r="P147" s="204"/>
      <c r="Q147" s="212"/>
    </row>
    <row r="148" spans="1:17" s="194" customFormat="1" ht="32.1" customHeight="1" x14ac:dyDescent="0.2">
      <c r="A148" s="411">
        <v>127</v>
      </c>
      <c r="B148" s="420" t="s">
        <v>1518</v>
      </c>
      <c r="C148" s="146" t="s">
        <v>1520</v>
      </c>
      <c r="D148" s="376" t="s">
        <v>1649</v>
      </c>
      <c r="E148" s="124" t="s">
        <v>27</v>
      </c>
      <c r="F148" s="141" t="s">
        <v>304</v>
      </c>
      <c r="G148" s="164" t="s">
        <v>1522</v>
      </c>
      <c r="H148" s="391">
        <v>653</v>
      </c>
      <c r="I148" s="419">
        <v>107</v>
      </c>
      <c r="J148" s="201" t="s">
        <v>16</v>
      </c>
      <c r="K148" s="415" t="s">
        <v>1610</v>
      </c>
      <c r="L148" s="410">
        <v>137</v>
      </c>
      <c r="M148" s="391">
        <f t="shared" si="9"/>
        <v>510</v>
      </c>
      <c r="N148" s="392">
        <v>76.959999999999994</v>
      </c>
      <c r="O148" s="389">
        <f>M148*N148</f>
        <v>39249.599999999999</v>
      </c>
      <c r="P148" s="393"/>
      <c r="Q148" s="213"/>
    </row>
    <row r="149" spans="1:17" s="194" customFormat="1" ht="32.1" customHeight="1" x14ac:dyDescent="0.2">
      <c r="A149" s="411"/>
      <c r="B149" s="420"/>
      <c r="C149" s="146" t="s">
        <v>1519</v>
      </c>
      <c r="D149" s="376"/>
      <c r="E149" s="124" t="s">
        <v>679</v>
      </c>
      <c r="F149" s="141" t="s">
        <v>1521</v>
      </c>
      <c r="G149" s="164" t="s">
        <v>1522</v>
      </c>
      <c r="H149" s="391" t="e">
        <v>#N/A</v>
      </c>
      <c r="I149" s="419"/>
      <c r="J149" s="201" t="s">
        <v>16</v>
      </c>
      <c r="K149" s="415"/>
      <c r="L149" s="410"/>
      <c r="M149" s="391" t="e">
        <f t="shared" si="9"/>
        <v>#N/A</v>
      </c>
      <c r="N149" s="392"/>
      <c r="O149" s="389"/>
      <c r="P149" s="393"/>
      <c r="Q149" s="213"/>
    </row>
    <row r="150" spans="1:17" ht="32.25" customHeight="1" x14ac:dyDescent="0.25">
      <c r="A150" s="421">
        <v>128</v>
      </c>
      <c r="B150" s="423" t="s">
        <v>1511</v>
      </c>
      <c r="C150" s="158" t="s">
        <v>303</v>
      </c>
      <c r="D150" s="376" t="s">
        <v>1650</v>
      </c>
      <c r="E150" s="174" t="s">
        <v>27</v>
      </c>
      <c r="F150" s="53" t="s">
        <v>304</v>
      </c>
      <c r="G150" s="54" t="s">
        <v>305</v>
      </c>
      <c r="H150" s="408">
        <v>804</v>
      </c>
      <c r="I150" s="425">
        <v>107</v>
      </c>
      <c r="J150" s="201" t="s">
        <v>16</v>
      </c>
      <c r="K150" s="400" t="s">
        <v>1610</v>
      </c>
      <c r="L150" s="406">
        <v>148</v>
      </c>
      <c r="M150" s="408">
        <f t="shared" si="9"/>
        <v>581</v>
      </c>
      <c r="N150" s="398">
        <v>91.38</v>
      </c>
      <c r="O150" s="394">
        <f t="shared" ref="O150" si="11">M150*N150</f>
        <v>53091.78</v>
      </c>
      <c r="P150" s="396"/>
      <c r="Q150" s="212"/>
    </row>
    <row r="151" spans="1:17" ht="32.25" customHeight="1" x14ac:dyDescent="0.25">
      <c r="A151" s="422"/>
      <c r="B151" s="424"/>
      <c r="C151" s="23" t="s">
        <v>326</v>
      </c>
      <c r="D151" s="376"/>
      <c r="E151" s="174" t="s">
        <v>679</v>
      </c>
      <c r="F151" s="53" t="s">
        <v>1512</v>
      </c>
      <c r="G151" s="54" t="s">
        <v>1513</v>
      </c>
      <c r="H151" s="409" t="e">
        <v>#N/A</v>
      </c>
      <c r="I151" s="426"/>
      <c r="J151" s="201" t="s">
        <v>16</v>
      </c>
      <c r="K151" s="401"/>
      <c r="L151" s="407"/>
      <c r="M151" s="409" t="e">
        <f t="shared" si="9"/>
        <v>#N/A</v>
      </c>
      <c r="N151" s="399"/>
      <c r="O151" s="395"/>
      <c r="P151" s="397"/>
      <c r="Q151" s="212"/>
    </row>
    <row r="152" spans="1:17" ht="32.25" customHeight="1" x14ac:dyDescent="0.25">
      <c r="A152" s="421">
        <v>129</v>
      </c>
      <c r="B152" s="423" t="s">
        <v>1530</v>
      </c>
      <c r="C152" s="22" t="s">
        <v>1531</v>
      </c>
      <c r="D152" s="376" t="s">
        <v>1651</v>
      </c>
      <c r="E152" s="174" t="s">
        <v>27</v>
      </c>
      <c r="F152" s="53" t="s">
        <v>1532</v>
      </c>
      <c r="G152" s="54" t="s">
        <v>1533</v>
      </c>
      <c r="H152" s="408">
        <v>358</v>
      </c>
      <c r="I152" s="425">
        <v>107</v>
      </c>
      <c r="J152" s="201" t="s">
        <v>16</v>
      </c>
      <c r="K152" s="400" t="s">
        <v>1610</v>
      </c>
      <c r="L152" s="406">
        <v>173</v>
      </c>
      <c r="M152" s="408">
        <f t="shared" si="9"/>
        <v>221</v>
      </c>
      <c r="N152" s="398">
        <v>91.42</v>
      </c>
      <c r="O152" s="394">
        <f t="shared" si="10"/>
        <v>20203.82</v>
      </c>
      <c r="P152" s="396"/>
      <c r="Q152" s="212"/>
    </row>
    <row r="153" spans="1:17" ht="32.25" customHeight="1" x14ac:dyDescent="0.25">
      <c r="A153" s="422"/>
      <c r="B153" s="424"/>
      <c r="C153" s="22" t="s">
        <v>1534</v>
      </c>
      <c r="D153" s="376"/>
      <c r="E153" s="174" t="s">
        <v>679</v>
      </c>
      <c r="F153" s="53" t="s">
        <v>1535</v>
      </c>
      <c r="G153" s="54" t="s">
        <v>1536</v>
      </c>
      <c r="H153" s="409" t="e">
        <v>#N/A</v>
      </c>
      <c r="I153" s="426"/>
      <c r="J153" s="201" t="s">
        <v>16</v>
      </c>
      <c r="K153" s="401"/>
      <c r="L153" s="407"/>
      <c r="M153" s="409" t="e">
        <f t="shared" si="9"/>
        <v>#N/A</v>
      </c>
      <c r="N153" s="399"/>
      <c r="O153" s="395"/>
      <c r="P153" s="397"/>
      <c r="Q153" s="212"/>
    </row>
    <row r="154" spans="1:17" ht="32.25" customHeight="1" x14ac:dyDescent="0.25">
      <c r="A154" s="421">
        <v>130</v>
      </c>
      <c r="B154" s="423" t="s">
        <v>1523</v>
      </c>
      <c r="C154" s="23" t="s">
        <v>307</v>
      </c>
      <c r="D154" s="376" t="s">
        <v>1674</v>
      </c>
      <c r="E154" s="174" t="s">
        <v>27</v>
      </c>
      <c r="F154" s="53" t="s">
        <v>304</v>
      </c>
      <c r="G154" s="54" t="s">
        <v>308</v>
      </c>
      <c r="H154" s="408">
        <v>237</v>
      </c>
      <c r="I154" s="425">
        <v>107</v>
      </c>
      <c r="J154" s="201" t="s">
        <v>16</v>
      </c>
      <c r="K154" s="400" t="s">
        <v>1610</v>
      </c>
      <c r="L154" s="406">
        <v>124</v>
      </c>
      <c r="M154" s="408">
        <f t="shared" si="9"/>
        <v>205</v>
      </c>
      <c r="N154" s="398">
        <v>96</v>
      </c>
      <c r="O154" s="394">
        <f t="shared" si="10"/>
        <v>19680</v>
      </c>
      <c r="P154" s="396"/>
      <c r="Q154" s="212"/>
    </row>
    <row r="155" spans="1:17" ht="32.25" customHeight="1" x14ac:dyDescent="0.25">
      <c r="A155" s="422"/>
      <c r="B155" s="424"/>
      <c r="C155" s="23" t="s">
        <v>327</v>
      </c>
      <c r="D155" s="376"/>
      <c r="E155" s="174" t="s">
        <v>679</v>
      </c>
      <c r="F155" s="53" t="s">
        <v>328</v>
      </c>
      <c r="G155" s="54" t="s">
        <v>329</v>
      </c>
      <c r="H155" s="409" t="e">
        <v>#N/A</v>
      </c>
      <c r="I155" s="426"/>
      <c r="J155" s="201" t="s">
        <v>16</v>
      </c>
      <c r="K155" s="401"/>
      <c r="L155" s="407"/>
      <c r="M155" s="409" t="e">
        <f t="shared" si="9"/>
        <v>#N/A</v>
      </c>
      <c r="N155" s="399"/>
      <c r="O155" s="395"/>
      <c r="P155" s="397"/>
      <c r="Q155" s="212"/>
    </row>
    <row r="156" spans="1:17" s="194" customFormat="1" ht="32.1" customHeight="1" x14ac:dyDescent="0.2">
      <c r="A156" s="166">
        <v>131</v>
      </c>
      <c r="B156" s="156" t="s">
        <v>1538</v>
      </c>
      <c r="C156" s="146" t="s">
        <v>1524</v>
      </c>
      <c r="D156" s="285" t="s">
        <v>1675</v>
      </c>
      <c r="E156" s="290" t="s">
        <v>27</v>
      </c>
      <c r="F156" s="141" t="s">
        <v>1543</v>
      </c>
      <c r="G156" s="164" t="s">
        <v>1546</v>
      </c>
      <c r="H156" s="159">
        <v>186</v>
      </c>
      <c r="I156" s="167">
        <v>78</v>
      </c>
      <c r="J156" s="201" t="s">
        <v>16</v>
      </c>
      <c r="K156" s="310"/>
      <c r="L156" s="344"/>
      <c r="M156" s="159">
        <f t="shared" si="9"/>
        <v>186</v>
      </c>
      <c r="N156" s="325">
        <v>108.46</v>
      </c>
      <c r="O156" s="160">
        <f t="shared" si="10"/>
        <v>20173.559999999998</v>
      </c>
      <c r="P156" s="208"/>
      <c r="Q156" s="213"/>
    </row>
    <row r="157" spans="1:17" s="194" customFormat="1" ht="32.1" customHeight="1" x14ac:dyDescent="0.2">
      <c r="A157" s="427">
        <v>132</v>
      </c>
      <c r="B157" s="429" t="s">
        <v>1539</v>
      </c>
      <c r="C157" s="146" t="s">
        <v>1514</v>
      </c>
      <c r="D157" s="431" t="s">
        <v>1676</v>
      </c>
      <c r="E157" s="124" t="s">
        <v>27</v>
      </c>
      <c r="F157" s="141" t="s">
        <v>304</v>
      </c>
      <c r="G157" s="164" t="s">
        <v>1516</v>
      </c>
      <c r="H157" s="433">
        <v>436</v>
      </c>
      <c r="I157" s="435">
        <v>107</v>
      </c>
      <c r="J157" s="201" t="s">
        <v>16</v>
      </c>
      <c r="K157" s="437" t="s">
        <v>1610</v>
      </c>
      <c r="L157" s="439">
        <v>150</v>
      </c>
      <c r="M157" s="433">
        <f t="shared" si="9"/>
        <v>311</v>
      </c>
      <c r="N157" s="441">
        <v>82.11</v>
      </c>
      <c r="O157" s="443">
        <f>M157*N157</f>
        <v>25536.21</v>
      </c>
      <c r="P157" s="445"/>
      <c r="Q157" s="213"/>
    </row>
    <row r="158" spans="1:17" s="194" customFormat="1" ht="32.1" customHeight="1" x14ac:dyDescent="0.2">
      <c r="A158" s="428"/>
      <c r="B158" s="430"/>
      <c r="C158" s="146" t="s">
        <v>1515</v>
      </c>
      <c r="D158" s="432"/>
      <c r="E158" s="124" t="s">
        <v>679</v>
      </c>
      <c r="F158" s="141" t="s">
        <v>1517</v>
      </c>
      <c r="G158" s="164" t="s">
        <v>1516</v>
      </c>
      <c r="H158" s="434" t="e">
        <v>#N/A</v>
      </c>
      <c r="I158" s="436"/>
      <c r="J158" s="201" t="s">
        <v>16</v>
      </c>
      <c r="K158" s="438"/>
      <c r="L158" s="440"/>
      <c r="M158" s="434" t="e">
        <f t="shared" si="9"/>
        <v>#N/A</v>
      </c>
      <c r="N158" s="442"/>
      <c r="O158" s="444"/>
      <c r="P158" s="446"/>
      <c r="Q158" s="213"/>
    </row>
    <row r="159" spans="1:17" ht="32.25" customHeight="1" x14ac:dyDescent="0.25">
      <c r="A159" s="136">
        <v>133</v>
      </c>
      <c r="B159" s="278" t="s">
        <v>309</v>
      </c>
      <c r="C159" s="19" t="s">
        <v>310</v>
      </c>
      <c r="D159" s="298" t="s">
        <v>1677</v>
      </c>
      <c r="E159" s="174" t="s">
        <v>27</v>
      </c>
      <c r="F159" s="53" t="s">
        <v>311</v>
      </c>
      <c r="G159" s="54" t="s">
        <v>312</v>
      </c>
      <c r="H159" s="55">
        <v>519</v>
      </c>
      <c r="I159" s="180">
        <v>77</v>
      </c>
      <c r="J159" s="201" t="s">
        <v>16</v>
      </c>
      <c r="K159" s="309"/>
      <c r="L159" s="341"/>
      <c r="M159" s="56">
        <f t="shared" si="9"/>
        <v>519</v>
      </c>
      <c r="N159" s="1">
        <v>108.46</v>
      </c>
      <c r="O159" s="57">
        <f>M159*N159</f>
        <v>56290.74</v>
      </c>
      <c r="P159" s="204" t="s">
        <v>1680</v>
      </c>
      <c r="Q159" s="212"/>
    </row>
    <row r="160" spans="1:17" s="194" customFormat="1" ht="32.1" customHeight="1" x14ac:dyDescent="0.2">
      <c r="A160" s="166">
        <v>134</v>
      </c>
      <c r="B160" s="156" t="s">
        <v>1537</v>
      </c>
      <c r="C160" s="146" t="s">
        <v>1447</v>
      </c>
      <c r="D160" s="285" t="s">
        <v>1678</v>
      </c>
      <c r="E160" s="124" t="s">
        <v>27</v>
      </c>
      <c r="F160" s="141" t="s">
        <v>1448</v>
      </c>
      <c r="G160" s="164" t="s">
        <v>1545</v>
      </c>
      <c r="H160" s="159">
        <v>334</v>
      </c>
      <c r="I160" s="144">
        <v>78</v>
      </c>
      <c r="J160" s="201" t="s">
        <v>16</v>
      </c>
      <c r="K160" s="310"/>
      <c r="L160" s="344"/>
      <c r="M160" s="159">
        <f t="shared" si="9"/>
        <v>334</v>
      </c>
      <c r="N160" s="306">
        <v>108.46</v>
      </c>
      <c r="O160" s="160">
        <f>M160*N160</f>
        <v>36225.64</v>
      </c>
      <c r="P160" s="208"/>
      <c r="Q160" s="213"/>
    </row>
    <row r="161" spans="1:17" ht="32.25" customHeight="1" x14ac:dyDescent="0.25">
      <c r="A161" s="448" t="str">
        <f>"Condiments = "&amp;DOLLAR(SUM(O162:O205),2)</f>
        <v>Condiments = $306,017.52</v>
      </c>
      <c r="B161" s="448"/>
      <c r="C161" s="41"/>
      <c r="D161" s="42"/>
      <c r="E161" s="43"/>
      <c r="F161" s="44"/>
      <c r="G161" s="41"/>
      <c r="H161" s="45"/>
      <c r="I161" s="46"/>
      <c r="J161" s="43"/>
      <c r="K161" s="78"/>
      <c r="L161" s="340"/>
      <c r="M161" s="48"/>
      <c r="N161" s="49"/>
      <c r="O161" s="50"/>
      <c r="P161" s="101"/>
      <c r="Q161" s="212"/>
    </row>
    <row r="162" spans="1:17" ht="32.25" customHeight="1" x14ac:dyDescent="0.25">
      <c r="A162" s="136">
        <v>135</v>
      </c>
      <c r="B162" s="179" t="s">
        <v>331</v>
      </c>
      <c r="C162" s="17" t="s">
        <v>332</v>
      </c>
      <c r="D162" s="299" t="s">
        <v>1652</v>
      </c>
      <c r="E162" s="174"/>
      <c r="F162" s="53" t="s">
        <v>333</v>
      </c>
      <c r="G162" s="54"/>
      <c r="H162" s="55">
        <v>93</v>
      </c>
      <c r="I162" s="180">
        <v>12</v>
      </c>
      <c r="J162" s="201" t="s">
        <v>334</v>
      </c>
      <c r="K162" s="309"/>
      <c r="L162" s="341"/>
      <c r="M162" s="56">
        <f t="shared" si="9"/>
        <v>93</v>
      </c>
      <c r="N162" s="1">
        <v>43.24</v>
      </c>
      <c r="O162" s="57">
        <f t="shared" ref="O162:O183" si="12">M162*N162</f>
        <v>4021.32</v>
      </c>
      <c r="P162" s="204"/>
      <c r="Q162" s="212"/>
    </row>
    <row r="163" spans="1:17" ht="32.25" customHeight="1" x14ac:dyDescent="0.25">
      <c r="A163" s="136">
        <v>136</v>
      </c>
      <c r="B163" s="179" t="s">
        <v>335</v>
      </c>
      <c r="C163" s="17" t="s">
        <v>336</v>
      </c>
      <c r="D163" s="298">
        <v>375291</v>
      </c>
      <c r="E163" s="174" t="s">
        <v>25</v>
      </c>
      <c r="F163" s="53" t="s">
        <v>330</v>
      </c>
      <c r="G163" s="54"/>
      <c r="H163" s="55">
        <v>301</v>
      </c>
      <c r="I163" s="180">
        <v>100</v>
      </c>
      <c r="J163" s="201" t="s">
        <v>16</v>
      </c>
      <c r="K163" s="309"/>
      <c r="L163" s="341"/>
      <c r="M163" s="56">
        <f t="shared" si="9"/>
        <v>301</v>
      </c>
      <c r="N163" s="1">
        <v>17</v>
      </c>
      <c r="O163" s="57">
        <f t="shared" si="12"/>
        <v>5117</v>
      </c>
      <c r="P163" s="204"/>
      <c r="Q163" s="212"/>
    </row>
    <row r="164" spans="1:17" ht="32.25" customHeight="1" x14ac:dyDescent="0.25">
      <c r="A164" s="136">
        <v>137</v>
      </c>
      <c r="B164" s="179" t="s">
        <v>337</v>
      </c>
      <c r="C164" s="17" t="s">
        <v>338</v>
      </c>
      <c r="D164" s="298" t="s">
        <v>1653</v>
      </c>
      <c r="E164" s="80" t="s">
        <v>166</v>
      </c>
      <c r="F164" s="87" t="s">
        <v>339</v>
      </c>
      <c r="G164" s="88"/>
      <c r="H164" s="175">
        <v>344</v>
      </c>
      <c r="I164" s="177">
        <v>100</v>
      </c>
      <c r="J164" s="201" t="s">
        <v>16</v>
      </c>
      <c r="K164" s="309"/>
      <c r="L164" s="349"/>
      <c r="M164" s="170">
        <f t="shared" si="9"/>
        <v>344</v>
      </c>
      <c r="N164" s="172">
        <v>27.4</v>
      </c>
      <c r="O164" s="161">
        <f t="shared" si="12"/>
        <v>9425.6</v>
      </c>
      <c r="P164" s="206"/>
      <c r="Q164" s="212"/>
    </row>
    <row r="165" spans="1:17" ht="32.25" customHeight="1" x14ac:dyDescent="0.25">
      <c r="A165" s="136">
        <v>138</v>
      </c>
      <c r="B165" s="179" t="s">
        <v>340</v>
      </c>
      <c r="C165" s="179" t="s">
        <v>18</v>
      </c>
      <c r="D165" s="298">
        <v>243599</v>
      </c>
      <c r="E165" s="80"/>
      <c r="F165" s="87" t="s">
        <v>341</v>
      </c>
      <c r="G165" s="88"/>
      <c r="H165" s="55">
        <v>360</v>
      </c>
      <c r="I165" s="180">
        <v>10</v>
      </c>
      <c r="J165" s="284" t="s">
        <v>16</v>
      </c>
      <c r="K165" s="309" t="s">
        <v>1654</v>
      </c>
      <c r="L165" s="341"/>
      <c r="M165" s="56">
        <f t="shared" si="9"/>
        <v>360</v>
      </c>
      <c r="N165" s="1">
        <v>28.08</v>
      </c>
      <c r="O165" s="57">
        <f t="shared" si="12"/>
        <v>10108.799999999999</v>
      </c>
      <c r="P165" s="204"/>
      <c r="Q165" s="212"/>
    </row>
    <row r="166" spans="1:17" ht="32.25" customHeight="1" x14ac:dyDescent="0.25">
      <c r="A166" s="136">
        <v>139</v>
      </c>
      <c r="B166" s="179" t="s">
        <v>342</v>
      </c>
      <c r="C166" s="179" t="s">
        <v>18</v>
      </c>
      <c r="D166" s="299">
        <v>989562</v>
      </c>
      <c r="E166" s="174"/>
      <c r="F166" s="53" t="s">
        <v>343</v>
      </c>
      <c r="G166" s="54"/>
      <c r="H166" s="55">
        <v>119</v>
      </c>
      <c r="I166" s="180">
        <v>6</v>
      </c>
      <c r="J166" s="284" t="s">
        <v>16</v>
      </c>
      <c r="K166" s="309" t="s">
        <v>1655</v>
      </c>
      <c r="L166" s="341"/>
      <c r="M166" s="56">
        <f t="shared" si="9"/>
        <v>119</v>
      </c>
      <c r="N166" s="1">
        <v>48.72</v>
      </c>
      <c r="O166" s="57">
        <f t="shared" si="12"/>
        <v>5797.68</v>
      </c>
      <c r="P166" s="204"/>
      <c r="Q166" s="212"/>
    </row>
    <row r="167" spans="1:17" ht="32.25" customHeight="1" x14ac:dyDescent="0.25">
      <c r="A167" s="136">
        <v>140</v>
      </c>
      <c r="B167" s="179" t="s">
        <v>344</v>
      </c>
      <c r="C167" s="17" t="s">
        <v>345</v>
      </c>
      <c r="D167" s="299">
        <v>474088</v>
      </c>
      <c r="E167" s="174" t="s">
        <v>25</v>
      </c>
      <c r="F167" s="53" t="s">
        <v>330</v>
      </c>
      <c r="G167" s="54"/>
      <c r="H167" s="55">
        <v>159</v>
      </c>
      <c r="I167" s="180">
        <v>100</v>
      </c>
      <c r="J167" s="201" t="s">
        <v>16</v>
      </c>
      <c r="K167" s="309"/>
      <c r="L167" s="341"/>
      <c r="M167" s="56">
        <f t="shared" si="9"/>
        <v>159</v>
      </c>
      <c r="N167" s="1">
        <v>15.19</v>
      </c>
      <c r="O167" s="57">
        <f t="shared" si="12"/>
        <v>2415.21</v>
      </c>
      <c r="P167" s="204"/>
      <c r="Q167" s="212"/>
    </row>
    <row r="168" spans="1:17" s="194" customFormat="1" ht="32.1" customHeight="1" x14ac:dyDescent="0.2">
      <c r="A168" s="166">
        <v>141</v>
      </c>
      <c r="B168" s="164" t="s">
        <v>1466</v>
      </c>
      <c r="C168" s="145" t="s">
        <v>1464</v>
      </c>
      <c r="D168" s="285">
        <v>321223</v>
      </c>
      <c r="E168" s="124" t="s">
        <v>67</v>
      </c>
      <c r="F168" s="141" t="s">
        <v>343</v>
      </c>
      <c r="G168" s="164" t="s">
        <v>1465</v>
      </c>
      <c r="H168" s="159">
        <v>325</v>
      </c>
      <c r="I168" s="165">
        <v>6</v>
      </c>
      <c r="J168" s="201" t="s">
        <v>16</v>
      </c>
      <c r="K168" s="310"/>
      <c r="L168" s="344"/>
      <c r="M168" s="159">
        <f t="shared" si="9"/>
        <v>325</v>
      </c>
      <c r="N168" s="305">
        <v>38.89</v>
      </c>
      <c r="O168" s="160">
        <f t="shared" si="12"/>
        <v>12639.25</v>
      </c>
      <c r="P168" s="208"/>
      <c r="Q168" s="213"/>
    </row>
    <row r="169" spans="1:17" s="194" customFormat="1" ht="32.1" customHeight="1" x14ac:dyDescent="0.2">
      <c r="A169" s="166">
        <v>142</v>
      </c>
      <c r="B169" s="164" t="s">
        <v>1469</v>
      </c>
      <c r="C169" s="123" t="s">
        <v>1467</v>
      </c>
      <c r="D169" s="285">
        <v>292524</v>
      </c>
      <c r="E169" s="124" t="s">
        <v>67</v>
      </c>
      <c r="F169" s="141" t="s">
        <v>1468</v>
      </c>
      <c r="G169" s="164" t="s">
        <v>1465</v>
      </c>
      <c r="H169" s="159">
        <v>558</v>
      </c>
      <c r="I169" s="165">
        <v>1000</v>
      </c>
      <c r="J169" s="201" t="s">
        <v>16</v>
      </c>
      <c r="K169" s="310"/>
      <c r="L169" s="344"/>
      <c r="M169" s="159">
        <f t="shared" si="9"/>
        <v>558</v>
      </c>
      <c r="N169" s="305">
        <v>25.77</v>
      </c>
      <c r="O169" s="160">
        <f t="shared" si="12"/>
        <v>14379.66</v>
      </c>
      <c r="P169" s="208"/>
      <c r="Q169" s="213"/>
    </row>
    <row r="170" spans="1:17" ht="32.25" customHeight="1" x14ac:dyDescent="0.25">
      <c r="A170" s="226">
        <v>143</v>
      </c>
      <c r="B170" s="275" t="s">
        <v>347</v>
      </c>
      <c r="C170" s="20" t="s">
        <v>1316</v>
      </c>
      <c r="D170" s="298">
        <v>1844</v>
      </c>
      <c r="E170" s="265" t="s">
        <v>346</v>
      </c>
      <c r="F170" s="199" t="s">
        <v>348</v>
      </c>
      <c r="G170" s="200"/>
      <c r="H170" s="227">
        <v>356</v>
      </c>
      <c r="I170" s="228">
        <v>3</v>
      </c>
      <c r="J170" s="201" t="s">
        <v>16</v>
      </c>
      <c r="K170" s="311"/>
      <c r="L170" s="348"/>
      <c r="M170" s="229">
        <f t="shared" si="9"/>
        <v>356</v>
      </c>
      <c r="N170" s="230">
        <v>26.42</v>
      </c>
      <c r="O170" s="231">
        <f t="shared" si="12"/>
        <v>9405.52</v>
      </c>
      <c r="P170" s="225"/>
      <c r="Q170" s="212"/>
    </row>
    <row r="171" spans="1:17" ht="32.25" customHeight="1" x14ac:dyDescent="0.25">
      <c r="A171" s="218">
        <v>144</v>
      </c>
      <c r="B171" s="219" t="s">
        <v>1319</v>
      </c>
      <c r="C171" s="20" t="s">
        <v>1320</v>
      </c>
      <c r="D171" s="298">
        <v>29887</v>
      </c>
      <c r="E171" s="265" t="s">
        <v>346</v>
      </c>
      <c r="F171" s="199" t="s">
        <v>348</v>
      </c>
      <c r="G171" s="200"/>
      <c r="H171" s="227">
        <v>108</v>
      </c>
      <c r="I171" s="228">
        <v>3</v>
      </c>
      <c r="J171" s="201" t="s">
        <v>16</v>
      </c>
      <c r="K171" s="311"/>
      <c r="L171" s="348"/>
      <c r="M171" s="229">
        <f t="shared" si="9"/>
        <v>108</v>
      </c>
      <c r="N171" s="230">
        <v>53.85</v>
      </c>
      <c r="O171" s="231">
        <f t="shared" si="12"/>
        <v>5815.8</v>
      </c>
      <c r="P171" s="225"/>
      <c r="Q171" s="212"/>
    </row>
    <row r="172" spans="1:17" ht="32.25" customHeight="1" x14ac:dyDescent="0.25">
      <c r="A172" s="226">
        <v>145</v>
      </c>
      <c r="B172" s="219" t="s">
        <v>349</v>
      </c>
      <c r="C172" s="236" t="s">
        <v>350</v>
      </c>
      <c r="D172" s="298">
        <v>898</v>
      </c>
      <c r="E172" s="265" t="s">
        <v>166</v>
      </c>
      <c r="F172" s="199" t="s">
        <v>351</v>
      </c>
      <c r="G172" s="200"/>
      <c r="H172" s="229">
        <v>249</v>
      </c>
      <c r="I172" s="228">
        <v>4</v>
      </c>
      <c r="J172" s="201" t="s">
        <v>16</v>
      </c>
      <c r="K172" s="311"/>
      <c r="L172" s="348"/>
      <c r="M172" s="229">
        <f t="shared" si="9"/>
        <v>249</v>
      </c>
      <c r="N172" s="230">
        <v>54.32</v>
      </c>
      <c r="O172" s="231">
        <f t="shared" si="12"/>
        <v>13525.68</v>
      </c>
      <c r="P172" s="225"/>
      <c r="Q172" s="212"/>
    </row>
    <row r="173" spans="1:17" ht="32.25" customHeight="1" x14ac:dyDescent="0.25">
      <c r="A173" s="226">
        <v>146</v>
      </c>
      <c r="B173" s="219" t="s">
        <v>352</v>
      </c>
      <c r="C173" s="11" t="s">
        <v>353</v>
      </c>
      <c r="D173" s="298">
        <v>973379</v>
      </c>
      <c r="E173" s="265" t="s">
        <v>166</v>
      </c>
      <c r="F173" s="199" t="s">
        <v>351</v>
      </c>
      <c r="G173" s="200"/>
      <c r="H173" s="227">
        <v>101</v>
      </c>
      <c r="I173" s="228">
        <v>4</v>
      </c>
      <c r="J173" s="201" t="s">
        <v>16</v>
      </c>
      <c r="K173" s="311"/>
      <c r="L173" s="348"/>
      <c r="M173" s="229">
        <f t="shared" si="9"/>
        <v>101</v>
      </c>
      <c r="N173" s="230">
        <v>43.58</v>
      </c>
      <c r="O173" s="231">
        <f t="shared" si="12"/>
        <v>4401.58</v>
      </c>
      <c r="P173" s="225"/>
      <c r="Q173" s="212"/>
    </row>
    <row r="174" spans="1:17" ht="32.25" customHeight="1" x14ac:dyDescent="0.25">
      <c r="A174" s="136">
        <v>147</v>
      </c>
      <c r="B174" s="179" t="s">
        <v>354</v>
      </c>
      <c r="C174" s="179" t="s">
        <v>18</v>
      </c>
      <c r="D174" s="298">
        <v>455824</v>
      </c>
      <c r="E174" s="174"/>
      <c r="F174" s="53" t="s">
        <v>355</v>
      </c>
      <c r="G174" s="54"/>
      <c r="H174" s="55">
        <v>528</v>
      </c>
      <c r="I174" s="180">
        <v>500</v>
      </c>
      <c r="J174" s="284" t="s">
        <v>16</v>
      </c>
      <c r="K174" s="309" t="s">
        <v>1656</v>
      </c>
      <c r="L174" s="341">
        <v>200</v>
      </c>
      <c r="M174" s="56">
        <f t="shared" si="9"/>
        <v>1320</v>
      </c>
      <c r="N174" s="1">
        <v>10.19</v>
      </c>
      <c r="O174" s="57">
        <f t="shared" si="12"/>
        <v>13450.8</v>
      </c>
      <c r="P174" s="204"/>
      <c r="Q174" s="212"/>
    </row>
    <row r="175" spans="1:17" ht="32.25" customHeight="1" x14ac:dyDescent="0.25">
      <c r="A175" s="137">
        <v>148</v>
      </c>
      <c r="B175" s="179" t="s">
        <v>356</v>
      </c>
      <c r="C175" s="12" t="s">
        <v>1317</v>
      </c>
      <c r="D175" s="298">
        <v>32170</v>
      </c>
      <c r="E175" s="174" t="s">
        <v>346</v>
      </c>
      <c r="F175" s="53" t="s">
        <v>348</v>
      </c>
      <c r="G175" s="54"/>
      <c r="H175" s="55">
        <v>91</v>
      </c>
      <c r="I175" s="180">
        <v>3</v>
      </c>
      <c r="J175" s="201" t="s">
        <v>16</v>
      </c>
      <c r="K175" s="309"/>
      <c r="L175" s="341"/>
      <c r="M175" s="56">
        <f t="shared" si="9"/>
        <v>91</v>
      </c>
      <c r="N175" s="1">
        <v>24.88</v>
      </c>
      <c r="O175" s="57">
        <f t="shared" si="12"/>
        <v>2264.08</v>
      </c>
      <c r="P175" s="204"/>
      <c r="Q175" s="212"/>
    </row>
    <row r="176" spans="1:17" ht="32.25" customHeight="1" x14ac:dyDescent="0.25">
      <c r="A176" s="136">
        <v>149</v>
      </c>
      <c r="B176" s="179" t="s">
        <v>357</v>
      </c>
      <c r="C176" s="179" t="s">
        <v>18</v>
      </c>
      <c r="D176" s="298">
        <v>194581</v>
      </c>
      <c r="E176" s="174"/>
      <c r="F176" s="53" t="s">
        <v>358</v>
      </c>
      <c r="G176" s="54"/>
      <c r="H176" s="55">
        <v>394</v>
      </c>
      <c r="I176" s="180">
        <v>500</v>
      </c>
      <c r="J176" s="284" t="s">
        <v>16</v>
      </c>
      <c r="K176" s="309" t="s">
        <v>1611</v>
      </c>
      <c r="L176" s="341"/>
      <c r="M176" s="56">
        <f t="shared" si="9"/>
        <v>394</v>
      </c>
      <c r="N176" s="1">
        <v>13.25</v>
      </c>
      <c r="O176" s="57">
        <f t="shared" si="12"/>
        <v>5220.5</v>
      </c>
      <c r="P176" s="204"/>
      <c r="Q176" s="212"/>
    </row>
    <row r="177" spans="1:17" ht="32.25" customHeight="1" x14ac:dyDescent="0.25">
      <c r="A177" s="136">
        <v>150</v>
      </c>
      <c r="B177" s="179" t="s">
        <v>359</v>
      </c>
      <c r="C177" s="179" t="s">
        <v>18</v>
      </c>
      <c r="D177" s="298">
        <v>528702</v>
      </c>
      <c r="E177" s="174"/>
      <c r="F177" s="53" t="s">
        <v>343</v>
      </c>
      <c r="G177" s="54"/>
      <c r="H177" s="55">
        <v>100</v>
      </c>
      <c r="I177" s="180">
        <v>6</v>
      </c>
      <c r="J177" s="284" t="s">
        <v>334</v>
      </c>
      <c r="K177" s="309" t="s">
        <v>1619</v>
      </c>
      <c r="L177" s="352">
        <v>4</v>
      </c>
      <c r="M177" s="56">
        <f t="shared" si="9"/>
        <v>150</v>
      </c>
      <c r="N177" s="1">
        <v>29.75</v>
      </c>
      <c r="O177" s="57">
        <f t="shared" si="12"/>
        <v>4462.5</v>
      </c>
      <c r="P177" s="204" t="s">
        <v>1660</v>
      </c>
      <c r="Q177" s="212"/>
    </row>
    <row r="178" spans="1:17" ht="32.25" customHeight="1" x14ac:dyDescent="0.25">
      <c r="A178" s="136">
        <v>151</v>
      </c>
      <c r="B178" s="179" t="s">
        <v>360</v>
      </c>
      <c r="C178" s="179" t="s">
        <v>18</v>
      </c>
      <c r="D178" s="302">
        <v>546358</v>
      </c>
      <c r="E178" s="174"/>
      <c r="F178" s="53" t="s">
        <v>343</v>
      </c>
      <c r="G178" s="54"/>
      <c r="H178" s="55">
        <v>87</v>
      </c>
      <c r="I178" s="180">
        <v>6</v>
      </c>
      <c r="J178" s="284" t="s">
        <v>334</v>
      </c>
      <c r="K178" s="302" t="s">
        <v>1657</v>
      </c>
      <c r="L178" s="352">
        <v>4</v>
      </c>
      <c r="M178" s="56">
        <f t="shared" si="9"/>
        <v>131</v>
      </c>
      <c r="N178" s="1">
        <v>35.21</v>
      </c>
      <c r="O178" s="57">
        <f t="shared" si="12"/>
        <v>4612.51</v>
      </c>
      <c r="P178" s="204" t="s">
        <v>1660</v>
      </c>
      <c r="Q178" s="212"/>
    </row>
    <row r="179" spans="1:17" ht="32.25" customHeight="1" x14ac:dyDescent="0.25">
      <c r="A179" s="136">
        <v>152</v>
      </c>
      <c r="B179" s="179" t="s">
        <v>361</v>
      </c>
      <c r="C179" s="179" t="s">
        <v>18</v>
      </c>
      <c r="D179" s="302">
        <v>287852</v>
      </c>
      <c r="E179" s="174"/>
      <c r="F179" s="53" t="s">
        <v>362</v>
      </c>
      <c r="G179" s="54"/>
      <c r="H179" s="55">
        <v>110</v>
      </c>
      <c r="I179" s="180">
        <v>30</v>
      </c>
      <c r="J179" s="284" t="s">
        <v>16</v>
      </c>
      <c r="K179" s="373" t="s">
        <v>1619</v>
      </c>
      <c r="L179" s="352">
        <v>90</v>
      </c>
      <c r="M179" s="56">
        <f t="shared" si="9"/>
        <v>37</v>
      </c>
      <c r="N179" s="1">
        <v>37.92</v>
      </c>
      <c r="O179" s="57">
        <f t="shared" si="12"/>
        <v>1403.04</v>
      </c>
      <c r="P179" s="204" t="s">
        <v>1661</v>
      </c>
      <c r="Q179" s="212"/>
    </row>
    <row r="180" spans="1:17" ht="32.25" customHeight="1" x14ac:dyDescent="0.25">
      <c r="A180" s="136">
        <v>153</v>
      </c>
      <c r="B180" s="179" t="s">
        <v>363</v>
      </c>
      <c r="C180" s="179" t="s">
        <v>18</v>
      </c>
      <c r="D180" s="298">
        <v>33539</v>
      </c>
      <c r="E180" s="174"/>
      <c r="F180" s="53" t="s">
        <v>351</v>
      </c>
      <c r="G180" s="54"/>
      <c r="H180" s="55">
        <v>158</v>
      </c>
      <c r="I180" s="180">
        <v>4</v>
      </c>
      <c r="J180" s="284" t="s">
        <v>334</v>
      </c>
      <c r="K180" s="309" t="s">
        <v>1658</v>
      </c>
      <c r="L180" s="341"/>
      <c r="M180" s="56">
        <f t="shared" si="9"/>
        <v>158</v>
      </c>
      <c r="N180" s="1">
        <v>25.84</v>
      </c>
      <c r="O180" s="57">
        <f t="shared" si="12"/>
        <v>4082.72</v>
      </c>
      <c r="P180" s="204"/>
      <c r="Q180" s="212"/>
    </row>
    <row r="181" spans="1:17" ht="32.25" customHeight="1" x14ac:dyDescent="0.25">
      <c r="A181" s="136">
        <v>154</v>
      </c>
      <c r="B181" s="179" t="s">
        <v>364</v>
      </c>
      <c r="C181" s="179" t="s">
        <v>18</v>
      </c>
      <c r="D181" s="298">
        <v>587340</v>
      </c>
      <c r="E181" s="174"/>
      <c r="F181" s="53" t="s">
        <v>365</v>
      </c>
      <c r="G181" s="54"/>
      <c r="H181" s="55">
        <v>177</v>
      </c>
      <c r="I181" s="180">
        <v>5</v>
      </c>
      <c r="J181" s="284" t="s">
        <v>334</v>
      </c>
      <c r="K181" s="373" t="s">
        <v>1658</v>
      </c>
      <c r="L181" s="341"/>
      <c r="M181" s="56">
        <f t="shared" si="9"/>
        <v>177</v>
      </c>
      <c r="N181" s="1">
        <v>31.1</v>
      </c>
      <c r="O181" s="57">
        <f t="shared" si="12"/>
        <v>5504.7</v>
      </c>
      <c r="P181" s="204"/>
      <c r="Q181" s="212"/>
    </row>
    <row r="182" spans="1:17" ht="32.25" customHeight="1" x14ac:dyDescent="0.25">
      <c r="A182" s="136">
        <v>155</v>
      </c>
      <c r="B182" s="179" t="s">
        <v>366</v>
      </c>
      <c r="C182" s="179" t="s">
        <v>18</v>
      </c>
      <c r="D182" s="299">
        <v>472335</v>
      </c>
      <c r="E182" s="174"/>
      <c r="F182" s="53" t="s">
        <v>365</v>
      </c>
      <c r="G182" s="54"/>
      <c r="H182" s="55">
        <v>107</v>
      </c>
      <c r="I182" s="180">
        <v>5</v>
      </c>
      <c r="J182" s="284" t="s">
        <v>334</v>
      </c>
      <c r="K182" s="309" t="s">
        <v>1659</v>
      </c>
      <c r="L182" s="341"/>
      <c r="M182" s="56">
        <f t="shared" si="9"/>
        <v>107</v>
      </c>
      <c r="N182" s="1">
        <v>31.59</v>
      </c>
      <c r="O182" s="57">
        <f t="shared" si="12"/>
        <v>3380.13</v>
      </c>
      <c r="P182" s="204"/>
      <c r="Q182" s="212"/>
    </row>
    <row r="183" spans="1:17" ht="32.25" customHeight="1" x14ac:dyDescent="0.25">
      <c r="A183" s="487">
        <v>156</v>
      </c>
      <c r="B183" s="452" t="s">
        <v>367</v>
      </c>
      <c r="C183" s="10" t="s">
        <v>368</v>
      </c>
      <c r="D183" s="494" t="s">
        <v>1662</v>
      </c>
      <c r="E183" s="190" t="s">
        <v>25</v>
      </c>
      <c r="F183" s="53" t="s">
        <v>330</v>
      </c>
      <c r="G183" s="54"/>
      <c r="H183" s="402">
        <v>610</v>
      </c>
      <c r="I183" s="502">
        <v>100</v>
      </c>
      <c r="J183" s="201" t="s">
        <v>16</v>
      </c>
      <c r="K183" s="400" t="s">
        <v>1663</v>
      </c>
      <c r="L183" s="491"/>
      <c r="M183" s="402">
        <f t="shared" si="9"/>
        <v>610</v>
      </c>
      <c r="N183" s="404">
        <v>16.87</v>
      </c>
      <c r="O183" s="394">
        <f t="shared" si="12"/>
        <v>10290.700000000001</v>
      </c>
      <c r="P183" s="396"/>
      <c r="Q183" s="212"/>
    </row>
    <row r="184" spans="1:17" ht="32.25" customHeight="1" x14ac:dyDescent="0.25">
      <c r="A184" s="488"/>
      <c r="B184" s="452"/>
      <c r="C184" s="17" t="s">
        <v>369</v>
      </c>
      <c r="D184" s="495"/>
      <c r="E184" s="190" t="s">
        <v>25</v>
      </c>
      <c r="F184" s="53" t="s">
        <v>330</v>
      </c>
      <c r="G184" s="54"/>
      <c r="H184" s="403" t="e">
        <v>#N/A</v>
      </c>
      <c r="I184" s="503"/>
      <c r="J184" s="201" t="s">
        <v>16</v>
      </c>
      <c r="K184" s="401"/>
      <c r="L184" s="492"/>
      <c r="M184" s="403" t="e">
        <f t="shared" si="9"/>
        <v>#N/A</v>
      </c>
      <c r="N184" s="405"/>
      <c r="O184" s="395"/>
      <c r="P184" s="397"/>
      <c r="Q184" s="212"/>
    </row>
    <row r="185" spans="1:17" ht="32.25" customHeight="1" x14ac:dyDescent="0.25">
      <c r="A185" s="136">
        <v>157</v>
      </c>
      <c r="B185" s="179" t="s">
        <v>370</v>
      </c>
      <c r="C185" s="179" t="s">
        <v>18</v>
      </c>
      <c r="D185" s="298">
        <v>194586</v>
      </c>
      <c r="E185" s="174"/>
      <c r="F185" s="53" t="s">
        <v>371</v>
      </c>
      <c r="G185" s="54"/>
      <c r="H185" s="55">
        <v>170</v>
      </c>
      <c r="I185" s="180">
        <v>200</v>
      </c>
      <c r="J185" s="284" t="s">
        <v>16</v>
      </c>
      <c r="K185" s="309" t="s">
        <v>1611</v>
      </c>
      <c r="L185" s="341">
        <v>500</v>
      </c>
      <c r="M185" s="56">
        <f t="shared" si="9"/>
        <v>68</v>
      </c>
      <c r="N185" s="1">
        <v>28.96</v>
      </c>
      <c r="O185" s="57">
        <f>M185*N185</f>
        <v>1969.28</v>
      </c>
      <c r="P185" s="204"/>
      <c r="Q185" s="212"/>
    </row>
    <row r="186" spans="1:17" ht="32.25" customHeight="1" x14ac:dyDescent="0.25">
      <c r="A186" s="136">
        <v>158</v>
      </c>
      <c r="B186" s="120" t="s">
        <v>372</v>
      </c>
      <c r="C186" s="12" t="s">
        <v>373</v>
      </c>
      <c r="D186" s="298" t="s">
        <v>1664</v>
      </c>
      <c r="E186" s="174" t="s">
        <v>67</v>
      </c>
      <c r="F186" s="53" t="s">
        <v>374</v>
      </c>
      <c r="G186" s="54"/>
      <c r="H186" s="55">
        <v>633</v>
      </c>
      <c r="I186" s="180">
        <v>168</v>
      </c>
      <c r="J186" s="201" t="s">
        <v>16</v>
      </c>
      <c r="K186" s="309"/>
      <c r="L186" s="341"/>
      <c r="M186" s="56">
        <f t="shared" si="9"/>
        <v>633</v>
      </c>
      <c r="N186" s="1">
        <v>62.93</v>
      </c>
      <c r="O186" s="57">
        <f>M186*N186</f>
        <v>39834.69</v>
      </c>
      <c r="P186" s="204"/>
      <c r="Q186" s="212"/>
    </row>
    <row r="187" spans="1:17" ht="32.25" customHeight="1" x14ac:dyDescent="0.25">
      <c r="A187" s="137">
        <v>159</v>
      </c>
      <c r="B187" s="120" t="s">
        <v>375</v>
      </c>
      <c r="C187" s="12" t="s">
        <v>376</v>
      </c>
      <c r="D187" s="298">
        <v>886718</v>
      </c>
      <c r="E187" s="174" t="s">
        <v>67</v>
      </c>
      <c r="F187" s="53" t="s">
        <v>343</v>
      </c>
      <c r="G187" s="54" t="s">
        <v>377</v>
      </c>
      <c r="H187" s="55">
        <v>125</v>
      </c>
      <c r="I187" s="180">
        <v>6</v>
      </c>
      <c r="J187" s="201" t="s">
        <v>16</v>
      </c>
      <c r="K187" s="309"/>
      <c r="L187" s="341"/>
      <c r="M187" s="56">
        <f t="shared" si="9"/>
        <v>125</v>
      </c>
      <c r="N187" s="1">
        <v>42.18</v>
      </c>
      <c r="O187" s="57">
        <f>M187*N187</f>
        <v>5272.5</v>
      </c>
      <c r="P187" s="204"/>
      <c r="Q187" s="212"/>
    </row>
    <row r="188" spans="1:17" ht="32.25" customHeight="1" x14ac:dyDescent="0.25">
      <c r="A188" s="487">
        <v>160</v>
      </c>
      <c r="B188" s="452" t="s">
        <v>1427</v>
      </c>
      <c r="C188" s="12" t="s">
        <v>378</v>
      </c>
      <c r="D188" s="494" t="s">
        <v>1665</v>
      </c>
      <c r="E188" s="174"/>
      <c r="F188" s="53" t="s">
        <v>351</v>
      </c>
      <c r="G188" s="54"/>
      <c r="H188" s="402">
        <v>144</v>
      </c>
      <c r="I188" s="502">
        <v>4</v>
      </c>
      <c r="J188" s="201" t="s">
        <v>16</v>
      </c>
      <c r="K188" s="400" t="s">
        <v>1666</v>
      </c>
      <c r="L188" s="491"/>
      <c r="M188" s="402">
        <f t="shared" si="9"/>
        <v>144</v>
      </c>
      <c r="N188" s="404">
        <v>40.07</v>
      </c>
      <c r="O188" s="394">
        <f>M188*N188</f>
        <v>5770.08</v>
      </c>
      <c r="P188" s="396"/>
      <c r="Q188" s="212"/>
    </row>
    <row r="189" spans="1:17" ht="32.25" customHeight="1" x14ac:dyDescent="0.25">
      <c r="A189" s="488"/>
      <c r="B189" s="452"/>
      <c r="C189" s="12" t="s">
        <v>379</v>
      </c>
      <c r="D189" s="495"/>
      <c r="E189" s="174"/>
      <c r="F189" s="53" t="s">
        <v>351</v>
      </c>
      <c r="G189" s="54"/>
      <c r="H189" s="403" t="e">
        <v>#N/A</v>
      </c>
      <c r="I189" s="503"/>
      <c r="J189" s="201" t="s">
        <v>16</v>
      </c>
      <c r="K189" s="401"/>
      <c r="L189" s="492"/>
      <c r="M189" s="403" t="e">
        <f t="shared" si="9"/>
        <v>#N/A</v>
      </c>
      <c r="N189" s="405"/>
      <c r="O189" s="395"/>
      <c r="P189" s="397"/>
      <c r="Q189" s="212"/>
    </row>
    <row r="190" spans="1:17" ht="32.25" customHeight="1" x14ac:dyDescent="0.25">
      <c r="A190" s="136">
        <v>161</v>
      </c>
      <c r="B190" s="179" t="s">
        <v>1426</v>
      </c>
      <c r="C190" s="12" t="s">
        <v>1318</v>
      </c>
      <c r="D190" s="298">
        <v>273765</v>
      </c>
      <c r="E190" s="174" t="s">
        <v>346</v>
      </c>
      <c r="F190" s="53" t="s">
        <v>348</v>
      </c>
      <c r="G190" s="174"/>
      <c r="H190" s="55">
        <v>108</v>
      </c>
      <c r="I190" s="180">
        <v>3</v>
      </c>
      <c r="J190" s="201" t="s">
        <v>16</v>
      </c>
      <c r="K190" s="309"/>
      <c r="L190" s="341"/>
      <c r="M190" s="56">
        <f t="shared" si="9"/>
        <v>108</v>
      </c>
      <c r="N190" s="1">
        <v>38.64</v>
      </c>
      <c r="O190" s="57">
        <f t="shared" ref="O190:O199" si="13">M190*N190</f>
        <v>4173.12</v>
      </c>
      <c r="P190" s="204"/>
      <c r="Q190" s="212"/>
    </row>
    <row r="191" spans="1:17" s="194" customFormat="1" ht="32.1" customHeight="1" x14ac:dyDescent="0.2">
      <c r="A191" s="166">
        <v>162</v>
      </c>
      <c r="B191" s="139" t="s">
        <v>1422</v>
      </c>
      <c r="C191" s="12" t="s">
        <v>1423</v>
      </c>
      <c r="D191" s="285">
        <v>341543</v>
      </c>
      <c r="E191" s="124" t="s">
        <v>67</v>
      </c>
      <c r="F191" s="141" t="s">
        <v>1424</v>
      </c>
      <c r="G191" s="164" t="s">
        <v>1425</v>
      </c>
      <c r="H191" s="159">
        <v>331</v>
      </c>
      <c r="I191" s="165">
        <v>250</v>
      </c>
      <c r="J191" s="201" t="s">
        <v>16</v>
      </c>
      <c r="K191" s="310"/>
      <c r="L191" s="344"/>
      <c r="M191" s="140">
        <f t="shared" si="9"/>
        <v>331</v>
      </c>
      <c r="N191" s="306">
        <v>28.78</v>
      </c>
      <c r="O191" s="160">
        <f>M191*N191</f>
        <v>9526.18</v>
      </c>
      <c r="P191" s="208"/>
      <c r="Q191" s="213"/>
    </row>
    <row r="192" spans="1:17" ht="32.25" customHeight="1" x14ac:dyDescent="0.25">
      <c r="A192" s="136">
        <v>163</v>
      </c>
      <c r="B192" s="179" t="s">
        <v>380</v>
      </c>
      <c r="C192" s="12" t="s">
        <v>381</v>
      </c>
      <c r="D192" s="298">
        <v>152240</v>
      </c>
      <c r="E192" s="174" t="s">
        <v>166</v>
      </c>
      <c r="F192" s="53" t="s">
        <v>351</v>
      </c>
      <c r="G192" s="54"/>
      <c r="H192" s="55">
        <v>107</v>
      </c>
      <c r="I192" s="180">
        <v>4</v>
      </c>
      <c r="J192" s="201" t="s">
        <v>16</v>
      </c>
      <c r="K192" s="309"/>
      <c r="L192" s="341"/>
      <c r="M192" s="56">
        <f t="shared" si="9"/>
        <v>107</v>
      </c>
      <c r="N192" s="1">
        <v>77.37</v>
      </c>
      <c r="O192" s="57">
        <f t="shared" si="13"/>
        <v>8278.59</v>
      </c>
      <c r="P192" s="204"/>
      <c r="Q192" s="212"/>
    </row>
    <row r="193" spans="1:17" ht="32.25" customHeight="1" x14ac:dyDescent="0.25">
      <c r="A193" s="137">
        <v>164</v>
      </c>
      <c r="B193" s="179" t="s">
        <v>382</v>
      </c>
      <c r="C193" s="23" t="s">
        <v>1598</v>
      </c>
      <c r="D193" s="298" t="s">
        <v>1667</v>
      </c>
      <c r="E193" s="174" t="s">
        <v>1581</v>
      </c>
      <c r="F193" s="53" t="s">
        <v>348</v>
      </c>
      <c r="G193" s="54" t="s">
        <v>383</v>
      </c>
      <c r="H193" s="55">
        <v>84</v>
      </c>
      <c r="I193" s="180">
        <v>3</v>
      </c>
      <c r="J193" s="201" t="s">
        <v>16</v>
      </c>
      <c r="K193" s="309"/>
      <c r="L193" s="341"/>
      <c r="M193" s="56">
        <f t="shared" si="9"/>
        <v>84</v>
      </c>
      <c r="N193" s="1">
        <v>56.16</v>
      </c>
      <c r="O193" s="57">
        <f t="shared" si="13"/>
        <v>4717.4399999999996</v>
      </c>
      <c r="P193" s="204"/>
      <c r="Q193" s="212"/>
    </row>
    <row r="194" spans="1:17" ht="32.25" customHeight="1" x14ac:dyDescent="0.25">
      <c r="A194" s="136">
        <v>165</v>
      </c>
      <c r="B194" s="179" t="s">
        <v>384</v>
      </c>
      <c r="C194" s="12" t="s">
        <v>385</v>
      </c>
      <c r="D194" s="299">
        <v>615379</v>
      </c>
      <c r="E194" s="174" t="s">
        <v>25</v>
      </c>
      <c r="F194" s="53" t="s">
        <v>330</v>
      </c>
      <c r="G194" s="54"/>
      <c r="H194" s="55">
        <v>164</v>
      </c>
      <c r="I194" s="180">
        <v>100</v>
      </c>
      <c r="J194" s="201" t="s">
        <v>16</v>
      </c>
      <c r="K194" s="309"/>
      <c r="L194" s="341"/>
      <c r="M194" s="56">
        <f t="shared" ref="M194:M255" si="14">ROUND(IF(ISBLANK(L194)=TRUE,H194,(H194*I194)/L194),0)</f>
        <v>164</v>
      </c>
      <c r="N194" s="1">
        <v>20.09</v>
      </c>
      <c r="O194" s="57">
        <f t="shared" si="13"/>
        <v>3294.7599999999998</v>
      </c>
      <c r="P194" s="204"/>
      <c r="Q194" s="212"/>
    </row>
    <row r="195" spans="1:17" ht="32.25" customHeight="1" x14ac:dyDescent="0.25">
      <c r="A195" s="137">
        <v>166</v>
      </c>
      <c r="B195" s="179" t="s">
        <v>386</v>
      </c>
      <c r="C195" s="12" t="s">
        <v>387</v>
      </c>
      <c r="D195" s="298">
        <v>868829</v>
      </c>
      <c r="E195" s="174" t="s">
        <v>166</v>
      </c>
      <c r="F195" s="53" t="s">
        <v>388</v>
      </c>
      <c r="G195" s="54" t="s">
        <v>389</v>
      </c>
      <c r="H195" s="55">
        <v>90</v>
      </c>
      <c r="I195" s="180">
        <v>2</v>
      </c>
      <c r="J195" s="201" t="s">
        <v>16</v>
      </c>
      <c r="K195" s="309"/>
      <c r="L195" s="341"/>
      <c r="M195" s="56">
        <f t="shared" si="14"/>
        <v>90</v>
      </c>
      <c r="N195" s="1">
        <v>60.3</v>
      </c>
      <c r="O195" s="57">
        <f t="shared" si="13"/>
        <v>5427</v>
      </c>
      <c r="P195" s="204"/>
      <c r="Q195" s="212"/>
    </row>
    <row r="196" spans="1:17" ht="32.25" customHeight="1" x14ac:dyDescent="0.25">
      <c r="A196" s="136">
        <v>167</v>
      </c>
      <c r="B196" s="149" t="s">
        <v>390</v>
      </c>
      <c r="C196" s="23" t="s">
        <v>1599</v>
      </c>
      <c r="D196" s="298">
        <v>268060</v>
      </c>
      <c r="E196" s="174" t="s">
        <v>1581</v>
      </c>
      <c r="F196" s="53" t="s">
        <v>351</v>
      </c>
      <c r="G196" s="54"/>
      <c r="H196" s="55">
        <v>111</v>
      </c>
      <c r="I196" s="180">
        <v>4</v>
      </c>
      <c r="J196" s="201" t="s">
        <v>16</v>
      </c>
      <c r="K196" s="309"/>
      <c r="L196" s="341"/>
      <c r="M196" s="56">
        <f t="shared" si="14"/>
        <v>111</v>
      </c>
      <c r="N196" s="1">
        <v>52.39</v>
      </c>
      <c r="O196" s="57">
        <f t="shared" si="13"/>
        <v>5815.29</v>
      </c>
      <c r="P196" s="204"/>
      <c r="Q196" s="212"/>
    </row>
    <row r="197" spans="1:17" ht="32.25" customHeight="1" x14ac:dyDescent="0.25">
      <c r="A197" s="136">
        <v>168</v>
      </c>
      <c r="B197" s="120" t="s">
        <v>391</v>
      </c>
      <c r="C197" s="12" t="s">
        <v>392</v>
      </c>
      <c r="D197" s="298" t="s">
        <v>1668</v>
      </c>
      <c r="E197" s="174" t="s">
        <v>67</v>
      </c>
      <c r="F197" s="53" t="s">
        <v>393</v>
      </c>
      <c r="G197" s="54" t="s">
        <v>394</v>
      </c>
      <c r="H197" s="55">
        <v>497</v>
      </c>
      <c r="I197" s="180">
        <v>84</v>
      </c>
      <c r="J197" s="201" t="s">
        <v>16</v>
      </c>
      <c r="K197" s="309"/>
      <c r="L197" s="341"/>
      <c r="M197" s="56">
        <f t="shared" si="14"/>
        <v>497</v>
      </c>
      <c r="N197" s="1">
        <v>25.26</v>
      </c>
      <c r="O197" s="57">
        <f t="shared" si="13"/>
        <v>12554.220000000001</v>
      </c>
      <c r="P197" s="204"/>
      <c r="Q197" s="212"/>
    </row>
    <row r="198" spans="1:17" ht="32.25" customHeight="1" x14ac:dyDescent="0.25">
      <c r="A198" s="136">
        <v>169</v>
      </c>
      <c r="B198" s="149" t="s">
        <v>395</v>
      </c>
      <c r="C198" s="12" t="s">
        <v>396</v>
      </c>
      <c r="D198" s="299">
        <v>949513</v>
      </c>
      <c r="E198" s="174"/>
      <c r="F198" s="53" t="s">
        <v>397</v>
      </c>
      <c r="G198" s="54"/>
      <c r="H198" s="55">
        <v>90</v>
      </c>
      <c r="I198" s="180">
        <v>2</v>
      </c>
      <c r="J198" s="201" t="s">
        <v>16</v>
      </c>
      <c r="K198" s="309"/>
      <c r="L198" s="341"/>
      <c r="M198" s="56">
        <f t="shared" si="14"/>
        <v>90</v>
      </c>
      <c r="N198" s="1">
        <v>46.63</v>
      </c>
      <c r="O198" s="57">
        <f t="shared" si="13"/>
        <v>4196.7</v>
      </c>
      <c r="P198" s="204"/>
      <c r="Q198" s="212"/>
    </row>
    <row r="199" spans="1:17" ht="32.25" customHeight="1" x14ac:dyDescent="0.25">
      <c r="A199" s="487">
        <v>170</v>
      </c>
      <c r="B199" s="452" t="s">
        <v>398</v>
      </c>
      <c r="C199" s="12" t="s">
        <v>399</v>
      </c>
      <c r="D199" s="494" t="s">
        <v>1669</v>
      </c>
      <c r="E199" s="174" t="s">
        <v>166</v>
      </c>
      <c r="F199" s="53" t="s">
        <v>351</v>
      </c>
      <c r="G199" s="54"/>
      <c r="H199" s="402">
        <v>95</v>
      </c>
      <c r="I199" s="502">
        <v>2</v>
      </c>
      <c r="J199" s="201" t="s">
        <v>16</v>
      </c>
      <c r="K199" s="400" t="s">
        <v>1670</v>
      </c>
      <c r="L199" s="491">
        <v>4</v>
      </c>
      <c r="M199" s="402">
        <f t="shared" si="14"/>
        <v>48</v>
      </c>
      <c r="N199" s="404">
        <v>47.91</v>
      </c>
      <c r="O199" s="394">
        <f t="shared" si="13"/>
        <v>2299.6799999999998</v>
      </c>
      <c r="P199" s="396"/>
      <c r="Q199" s="212"/>
    </row>
    <row r="200" spans="1:17" ht="32.25" customHeight="1" x14ac:dyDescent="0.25">
      <c r="A200" s="488"/>
      <c r="B200" s="452"/>
      <c r="C200" s="12" t="s">
        <v>400</v>
      </c>
      <c r="D200" s="495"/>
      <c r="E200" s="174" t="s">
        <v>346</v>
      </c>
      <c r="F200" s="53" t="s">
        <v>401</v>
      </c>
      <c r="G200" s="54"/>
      <c r="H200" s="403" t="e">
        <v>#N/A</v>
      </c>
      <c r="I200" s="503"/>
      <c r="J200" s="201" t="s">
        <v>16</v>
      </c>
      <c r="K200" s="401"/>
      <c r="L200" s="492"/>
      <c r="M200" s="403" t="e">
        <f t="shared" si="14"/>
        <v>#N/A</v>
      </c>
      <c r="N200" s="405"/>
      <c r="O200" s="395"/>
      <c r="P200" s="397"/>
      <c r="Q200" s="212"/>
    </row>
    <row r="201" spans="1:17" ht="32.25" customHeight="1" x14ac:dyDescent="0.25">
      <c r="A201" s="136">
        <v>171</v>
      </c>
      <c r="B201" s="179" t="s">
        <v>402</v>
      </c>
      <c r="C201" s="12" t="s">
        <v>403</v>
      </c>
      <c r="D201" s="298" t="s">
        <v>1671</v>
      </c>
      <c r="E201" s="174" t="s">
        <v>346</v>
      </c>
      <c r="F201" s="53" t="s">
        <v>330</v>
      </c>
      <c r="G201" s="54"/>
      <c r="H201" s="55">
        <v>368</v>
      </c>
      <c r="I201" s="180">
        <v>100</v>
      </c>
      <c r="J201" s="201" t="s">
        <v>16</v>
      </c>
      <c r="K201" s="309" t="s">
        <v>1611</v>
      </c>
      <c r="L201" s="341">
        <v>200</v>
      </c>
      <c r="M201" s="56">
        <f t="shared" si="14"/>
        <v>184</v>
      </c>
      <c r="N201" s="1">
        <v>32.119999999999997</v>
      </c>
      <c r="O201" s="57">
        <f t="shared" ref="O201:O205" si="15">M201*N201</f>
        <v>5910.08</v>
      </c>
      <c r="P201" s="204" t="s">
        <v>1706</v>
      </c>
      <c r="Q201" s="212"/>
    </row>
    <row r="202" spans="1:17" ht="32.25" customHeight="1" x14ac:dyDescent="0.25">
      <c r="A202" s="136">
        <v>172</v>
      </c>
      <c r="B202" s="179" t="s">
        <v>404</v>
      </c>
      <c r="C202" s="12" t="s">
        <v>405</v>
      </c>
      <c r="D202" s="299" t="s">
        <v>1672</v>
      </c>
      <c r="E202" s="174" t="s">
        <v>25</v>
      </c>
      <c r="F202" s="53" t="s">
        <v>330</v>
      </c>
      <c r="G202" s="54"/>
      <c r="H202" s="55">
        <v>108</v>
      </c>
      <c r="I202" s="180">
        <v>100</v>
      </c>
      <c r="J202" s="201" t="s">
        <v>16</v>
      </c>
      <c r="K202" s="309"/>
      <c r="L202" s="341"/>
      <c r="M202" s="56">
        <f t="shared" si="14"/>
        <v>108</v>
      </c>
      <c r="N202" s="1">
        <v>17.190000000000001</v>
      </c>
      <c r="O202" s="57">
        <f t="shared" si="15"/>
        <v>1856.5200000000002</v>
      </c>
      <c r="P202" s="204"/>
      <c r="Q202" s="212"/>
    </row>
    <row r="203" spans="1:17" ht="32.25" customHeight="1" x14ac:dyDescent="0.25">
      <c r="A203" s="136">
        <v>173</v>
      </c>
      <c r="B203" s="179" t="s">
        <v>406</v>
      </c>
      <c r="C203" s="12" t="s">
        <v>407</v>
      </c>
      <c r="D203" s="298">
        <v>447533</v>
      </c>
      <c r="E203" s="174" t="s">
        <v>166</v>
      </c>
      <c r="F203" s="53" t="s">
        <v>408</v>
      </c>
      <c r="G203" s="54"/>
      <c r="H203" s="55">
        <v>94</v>
      </c>
      <c r="I203" s="180">
        <v>256</v>
      </c>
      <c r="J203" s="201" t="s">
        <v>16</v>
      </c>
      <c r="K203" s="309"/>
      <c r="L203" s="341"/>
      <c r="M203" s="56">
        <f t="shared" si="14"/>
        <v>94</v>
      </c>
      <c r="N203" s="1">
        <v>33.229999999999997</v>
      </c>
      <c r="O203" s="57">
        <f t="shared" si="15"/>
        <v>3123.62</v>
      </c>
      <c r="P203" s="204"/>
      <c r="Q203" s="212"/>
    </row>
    <row r="204" spans="1:17" ht="32.25" customHeight="1" x14ac:dyDescent="0.25">
      <c r="A204" s="136">
        <v>174</v>
      </c>
      <c r="B204" s="179" t="s">
        <v>409</v>
      </c>
      <c r="C204" s="179" t="s">
        <v>18</v>
      </c>
      <c r="D204" s="298">
        <v>915890</v>
      </c>
      <c r="E204" s="174"/>
      <c r="F204" s="53" t="s">
        <v>339</v>
      </c>
      <c r="G204" s="54"/>
      <c r="H204" s="55">
        <v>1011</v>
      </c>
      <c r="I204" s="180">
        <v>100</v>
      </c>
      <c r="J204" s="284" t="s">
        <v>16</v>
      </c>
      <c r="K204" s="309" t="s">
        <v>1673</v>
      </c>
      <c r="L204" s="341"/>
      <c r="M204" s="56">
        <f t="shared" si="14"/>
        <v>1011</v>
      </c>
      <c r="N204" s="1">
        <v>16.989999999999998</v>
      </c>
      <c r="O204" s="57">
        <f t="shared" si="15"/>
        <v>17176.89</v>
      </c>
      <c r="P204" s="204"/>
      <c r="Q204" s="212"/>
    </row>
    <row r="205" spans="1:17" ht="32.25" customHeight="1" x14ac:dyDescent="0.25">
      <c r="A205" s="136">
        <v>175</v>
      </c>
      <c r="B205" s="179" t="s">
        <v>410</v>
      </c>
      <c r="C205" s="17" t="s">
        <v>411</v>
      </c>
      <c r="D205" s="299">
        <v>390348</v>
      </c>
      <c r="E205" s="174" t="s">
        <v>25</v>
      </c>
      <c r="F205" s="53" t="s">
        <v>330</v>
      </c>
      <c r="G205" s="54"/>
      <c r="H205" s="55">
        <v>865</v>
      </c>
      <c r="I205" s="180">
        <v>100</v>
      </c>
      <c r="J205" s="201" t="s">
        <v>16</v>
      </c>
      <c r="K205" s="309"/>
      <c r="L205" s="341"/>
      <c r="M205" s="56">
        <f t="shared" si="14"/>
        <v>865</v>
      </c>
      <c r="N205" s="1">
        <v>15.14</v>
      </c>
      <c r="O205" s="57">
        <f t="shared" si="15"/>
        <v>13096.1</v>
      </c>
      <c r="P205" s="204"/>
      <c r="Q205" s="212"/>
    </row>
    <row r="206" spans="1:17" ht="32.25" customHeight="1" x14ac:dyDescent="0.25">
      <c r="A206" s="448" t="str">
        <f>"Cookie Dough = "&amp;DOLLAR(SUM(O207:O214),2)</f>
        <v>Cookie Dough = $70,858.26</v>
      </c>
      <c r="B206" s="448"/>
      <c r="C206" s="41"/>
      <c r="D206" s="42"/>
      <c r="E206" s="43"/>
      <c r="F206" s="44"/>
      <c r="G206" s="41"/>
      <c r="H206" s="45"/>
      <c r="I206" s="46"/>
      <c r="J206" s="43"/>
      <c r="K206" s="78"/>
      <c r="L206" s="340"/>
      <c r="M206" s="48"/>
      <c r="N206" s="49"/>
      <c r="O206" s="50"/>
      <c r="P206" s="101"/>
      <c r="Q206" s="212"/>
    </row>
    <row r="207" spans="1:17" ht="32.25" customHeight="1" x14ac:dyDescent="0.25">
      <c r="A207" s="136">
        <v>176</v>
      </c>
      <c r="B207" s="84" t="s">
        <v>412</v>
      </c>
      <c r="C207" s="8" t="s">
        <v>413</v>
      </c>
      <c r="D207" s="299">
        <v>416065</v>
      </c>
      <c r="E207" s="174" t="s">
        <v>166</v>
      </c>
      <c r="F207" s="53" t="s">
        <v>414</v>
      </c>
      <c r="G207" s="54" t="s">
        <v>415</v>
      </c>
      <c r="H207" s="55">
        <v>148</v>
      </c>
      <c r="I207" s="180">
        <v>384</v>
      </c>
      <c r="J207" s="201" t="s">
        <v>16</v>
      </c>
      <c r="K207" s="309"/>
      <c r="L207" s="341"/>
      <c r="M207" s="56">
        <f t="shared" si="14"/>
        <v>148</v>
      </c>
      <c r="N207" s="1">
        <v>50.6</v>
      </c>
      <c r="O207" s="57">
        <f t="shared" ref="O207:O214" si="16">M207*N207</f>
        <v>7488.8</v>
      </c>
      <c r="P207" s="204"/>
      <c r="Q207" s="212"/>
    </row>
    <row r="208" spans="1:17" ht="32.25" customHeight="1" x14ac:dyDescent="0.25">
      <c r="A208" s="136">
        <v>177</v>
      </c>
      <c r="B208" s="84" t="s">
        <v>416</v>
      </c>
      <c r="C208" s="8" t="s">
        <v>417</v>
      </c>
      <c r="D208" s="299">
        <v>314931</v>
      </c>
      <c r="E208" s="174" t="s">
        <v>166</v>
      </c>
      <c r="F208" s="53" t="s">
        <v>414</v>
      </c>
      <c r="G208" s="54" t="s">
        <v>415</v>
      </c>
      <c r="H208" s="55">
        <v>194</v>
      </c>
      <c r="I208" s="180">
        <v>384</v>
      </c>
      <c r="J208" s="201" t="s">
        <v>16</v>
      </c>
      <c r="K208" s="309"/>
      <c r="L208" s="341"/>
      <c r="M208" s="56">
        <f t="shared" si="14"/>
        <v>194</v>
      </c>
      <c r="N208" s="1">
        <v>47.8</v>
      </c>
      <c r="O208" s="57">
        <f t="shared" si="16"/>
        <v>9273.1999999999989</v>
      </c>
      <c r="P208" s="204"/>
      <c r="Q208" s="212"/>
    </row>
    <row r="209" spans="1:17" ht="32.25" customHeight="1" x14ac:dyDescent="0.25">
      <c r="A209" s="136">
        <v>178</v>
      </c>
      <c r="B209" s="84" t="s">
        <v>418</v>
      </c>
      <c r="C209" s="8" t="s">
        <v>419</v>
      </c>
      <c r="D209" s="299" t="s">
        <v>1683</v>
      </c>
      <c r="E209" s="174" t="s">
        <v>166</v>
      </c>
      <c r="F209" s="53" t="s">
        <v>414</v>
      </c>
      <c r="G209" s="54" t="s">
        <v>415</v>
      </c>
      <c r="H209" s="55">
        <v>117</v>
      </c>
      <c r="I209" s="180">
        <v>384</v>
      </c>
      <c r="J209" s="201" t="s">
        <v>16</v>
      </c>
      <c r="K209" s="309"/>
      <c r="L209" s="341"/>
      <c r="M209" s="56">
        <f t="shared" si="14"/>
        <v>117</v>
      </c>
      <c r="N209" s="1">
        <v>49.28</v>
      </c>
      <c r="O209" s="57">
        <f t="shared" si="16"/>
        <v>5765.76</v>
      </c>
      <c r="P209" s="204"/>
      <c r="Q209" s="212"/>
    </row>
    <row r="210" spans="1:17" ht="32.25" customHeight="1" x14ac:dyDescent="0.25">
      <c r="A210" s="136">
        <v>179</v>
      </c>
      <c r="B210" s="84" t="s">
        <v>420</v>
      </c>
      <c r="C210" s="8" t="s">
        <v>421</v>
      </c>
      <c r="D210" s="299" t="s">
        <v>1684</v>
      </c>
      <c r="E210" s="174" t="s">
        <v>166</v>
      </c>
      <c r="F210" s="53" t="s">
        <v>414</v>
      </c>
      <c r="G210" s="54" t="s">
        <v>415</v>
      </c>
      <c r="H210" s="55">
        <v>101</v>
      </c>
      <c r="I210" s="180">
        <v>384</v>
      </c>
      <c r="J210" s="201" t="s">
        <v>16</v>
      </c>
      <c r="K210" s="309"/>
      <c r="L210" s="341"/>
      <c r="M210" s="56">
        <f t="shared" si="14"/>
        <v>101</v>
      </c>
      <c r="N210" s="1">
        <v>47.05</v>
      </c>
      <c r="O210" s="57">
        <f t="shared" si="16"/>
        <v>4752.0499999999993</v>
      </c>
      <c r="P210" s="204"/>
      <c r="Q210" s="212"/>
    </row>
    <row r="211" spans="1:17" ht="32.25" customHeight="1" x14ac:dyDescent="0.25">
      <c r="A211" s="136">
        <v>180</v>
      </c>
      <c r="B211" s="84" t="s">
        <v>422</v>
      </c>
      <c r="C211" s="8" t="s">
        <v>423</v>
      </c>
      <c r="D211" s="299" t="s">
        <v>1608</v>
      </c>
      <c r="E211" s="174" t="s">
        <v>166</v>
      </c>
      <c r="F211" s="53" t="s">
        <v>424</v>
      </c>
      <c r="G211" s="54" t="s">
        <v>415</v>
      </c>
      <c r="H211" s="55">
        <v>393</v>
      </c>
      <c r="I211" s="180">
        <v>180</v>
      </c>
      <c r="J211" s="201" t="s">
        <v>16</v>
      </c>
      <c r="K211" s="309"/>
      <c r="L211" s="341"/>
      <c r="M211" s="56">
        <f t="shared" si="14"/>
        <v>393</v>
      </c>
      <c r="N211" s="1">
        <v>37.340000000000003</v>
      </c>
      <c r="O211" s="57">
        <f t="shared" si="16"/>
        <v>14674.62</v>
      </c>
      <c r="P211" s="204"/>
      <c r="Q211" s="212"/>
    </row>
    <row r="212" spans="1:17" ht="32.25" customHeight="1" x14ac:dyDescent="0.25">
      <c r="A212" s="136">
        <v>181</v>
      </c>
      <c r="B212" s="84" t="s">
        <v>425</v>
      </c>
      <c r="C212" s="8" t="s">
        <v>426</v>
      </c>
      <c r="D212" s="299" t="s">
        <v>1608</v>
      </c>
      <c r="E212" s="174" t="s">
        <v>166</v>
      </c>
      <c r="F212" s="53" t="s">
        <v>424</v>
      </c>
      <c r="G212" s="54" t="s">
        <v>415</v>
      </c>
      <c r="H212" s="55">
        <v>349</v>
      </c>
      <c r="I212" s="180">
        <v>180</v>
      </c>
      <c r="J212" s="201" t="s">
        <v>16</v>
      </c>
      <c r="K212" s="309"/>
      <c r="L212" s="341"/>
      <c r="M212" s="56">
        <f t="shared" si="14"/>
        <v>349</v>
      </c>
      <c r="N212" s="1">
        <v>35.47</v>
      </c>
      <c r="O212" s="57">
        <f t="shared" si="16"/>
        <v>12379.029999999999</v>
      </c>
      <c r="P212" s="204"/>
      <c r="Q212" s="212"/>
    </row>
    <row r="213" spans="1:17" ht="32.25" customHeight="1" x14ac:dyDescent="0.25">
      <c r="A213" s="136">
        <v>182</v>
      </c>
      <c r="B213" s="84" t="s">
        <v>427</v>
      </c>
      <c r="C213" s="8" t="s">
        <v>428</v>
      </c>
      <c r="D213" s="299" t="s">
        <v>1608</v>
      </c>
      <c r="E213" s="174" t="s">
        <v>166</v>
      </c>
      <c r="F213" s="53" t="s">
        <v>424</v>
      </c>
      <c r="G213" s="54" t="s">
        <v>415</v>
      </c>
      <c r="H213" s="55">
        <v>170</v>
      </c>
      <c r="I213" s="180">
        <v>180</v>
      </c>
      <c r="J213" s="201" t="s">
        <v>16</v>
      </c>
      <c r="K213" s="309"/>
      <c r="L213" s="341"/>
      <c r="M213" s="56">
        <f t="shared" si="14"/>
        <v>170</v>
      </c>
      <c r="N213" s="1">
        <v>36.4</v>
      </c>
      <c r="O213" s="57">
        <f t="shared" si="16"/>
        <v>6188</v>
      </c>
      <c r="P213" s="204"/>
      <c r="Q213" s="212"/>
    </row>
    <row r="214" spans="1:17" ht="32.25" customHeight="1" x14ac:dyDescent="0.25">
      <c r="A214" s="136">
        <v>183</v>
      </c>
      <c r="B214" s="84" t="s">
        <v>429</v>
      </c>
      <c r="C214" s="8" t="s">
        <v>430</v>
      </c>
      <c r="D214" s="299" t="s">
        <v>1608</v>
      </c>
      <c r="E214" s="174" t="s">
        <v>166</v>
      </c>
      <c r="F214" s="53" t="s">
        <v>424</v>
      </c>
      <c r="G214" s="54" t="s">
        <v>415</v>
      </c>
      <c r="H214" s="55">
        <v>295</v>
      </c>
      <c r="I214" s="180">
        <v>180</v>
      </c>
      <c r="J214" s="201" t="s">
        <v>16</v>
      </c>
      <c r="K214" s="309"/>
      <c r="L214" s="341"/>
      <c r="M214" s="56">
        <f t="shared" si="14"/>
        <v>295</v>
      </c>
      <c r="N214" s="1">
        <v>35.04</v>
      </c>
      <c r="O214" s="57">
        <f t="shared" si="16"/>
        <v>10336.799999999999</v>
      </c>
      <c r="P214" s="204"/>
      <c r="Q214" s="212"/>
    </row>
    <row r="215" spans="1:17" ht="32.25" customHeight="1" x14ac:dyDescent="0.25">
      <c r="A215" s="448" t="str">
        <f>"Dairy = "&amp;DOLLAR(SUM(O216:O255),2)</f>
        <v>Dairy = $396,803.67</v>
      </c>
      <c r="B215" s="448"/>
      <c r="C215" s="41"/>
      <c r="D215" s="42"/>
      <c r="E215" s="43"/>
      <c r="F215" s="44"/>
      <c r="G215" s="41"/>
      <c r="H215" s="45"/>
      <c r="I215" s="46"/>
      <c r="J215" s="43"/>
      <c r="K215" s="78"/>
      <c r="L215" s="340"/>
      <c r="M215" s="48"/>
      <c r="N215" s="49"/>
      <c r="O215" s="50"/>
      <c r="P215" s="101"/>
      <c r="Q215" s="212"/>
    </row>
    <row r="216" spans="1:17" ht="32.25" customHeight="1" x14ac:dyDescent="0.25">
      <c r="A216" s="137">
        <v>184</v>
      </c>
      <c r="B216" s="179" t="s">
        <v>431</v>
      </c>
      <c r="C216" s="179" t="s">
        <v>18</v>
      </c>
      <c r="D216" s="299">
        <v>474717</v>
      </c>
      <c r="E216" s="174"/>
      <c r="F216" s="53" t="s">
        <v>432</v>
      </c>
      <c r="G216" s="54" t="s">
        <v>433</v>
      </c>
      <c r="H216" s="55">
        <v>179</v>
      </c>
      <c r="I216" s="180">
        <v>30</v>
      </c>
      <c r="J216" s="284" t="s">
        <v>16</v>
      </c>
      <c r="K216" s="309" t="s">
        <v>1611</v>
      </c>
      <c r="L216" s="341"/>
      <c r="M216" s="56">
        <f t="shared" si="14"/>
        <v>179</v>
      </c>
      <c r="N216" s="1">
        <v>33.4</v>
      </c>
      <c r="O216" s="57">
        <f t="shared" ref="O216:O218" si="17">M216*N216</f>
        <v>5978.5999999999995</v>
      </c>
      <c r="P216" s="204"/>
      <c r="Q216" s="212"/>
    </row>
    <row r="217" spans="1:17" ht="32.25" customHeight="1" x14ac:dyDescent="0.25">
      <c r="A217" s="136">
        <v>185</v>
      </c>
      <c r="B217" s="179" t="s">
        <v>434</v>
      </c>
      <c r="C217" s="12" t="s">
        <v>435</v>
      </c>
      <c r="D217" s="299">
        <v>910823</v>
      </c>
      <c r="E217" s="174" t="s">
        <v>15</v>
      </c>
      <c r="F217" s="53" t="s">
        <v>436</v>
      </c>
      <c r="G217" s="54" t="s">
        <v>437</v>
      </c>
      <c r="H217" s="55">
        <v>132</v>
      </c>
      <c r="I217" s="180">
        <v>600</v>
      </c>
      <c r="J217" s="201" t="s">
        <v>16</v>
      </c>
      <c r="K217" s="309"/>
      <c r="L217" s="341"/>
      <c r="M217" s="56">
        <f t="shared" si="14"/>
        <v>132</v>
      </c>
      <c r="N217" s="1">
        <v>26.27</v>
      </c>
      <c r="O217" s="57">
        <f t="shared" si="17"/>
        <v>3467.64</v>
      </c>
      <c r="P217" s="204"/>
      <c r="Q217" s="212"/>
    </row>
    <row r="218" spans="1:17" ht="32.25" customHeight="1" x14ac:dyDescent="0.25">
      <c r="A218" s="136">
        <v>186</v>
      </c>
      <c r="B218" s="179" t="s">
        <v>438</v>
      </c>
      <c r="C218" s="179" t="s">
        <v>18</v>
      </c>
      <c r="D218" s="299" t="s">
        <v>1608</v>
      </c>
      <c r="E218" s="174"/>
      <c r="F218" s="53" t="s">
        <v>439</v>
      </c>
      <c r="G218" s="54"/>
      <c r="H218" s="55">
        <v>236</v>
      </c>
      <c r="I218" s="180">
        <v>20</v>
      </c>
      <c r="J218" s="284" t="s">
        <v>16</v>
      </c>
      <c r="K218" s="309" t="s">
        <v>1688</v>
      </c>
      <c r="L218" s="341">
        <v>30</v>
      </c>
      <c r="M218" s="56">
        <f t="shared" si="14"/>
        <v>157</v>
      </c>
      <c r="N218" s="1">
        <v>70.3</v>
      </c>
      <c r="O218" s="57">
        <f t="shared" si="17"/>
        <v>11037.1</v>
      </c>
      <c r="P218" s="204" t="s">
        <v>1692</v>
      </c>
      <c r="Q218" s="212"/>
    </row>
    <row r="219" spans="1:17" ht="32.25" customHeight="1" x14ac:dyDescent="0.25">
      <c r="A219" s="136">
        <v>187</v>
      </c>
      <c r="B219" s="179" t="s">
        <v>440</v>
      </c>
      <c r="C219" s="179" t="s">
        <v>18</v>
      </c>
      <c r="D219" s="302">
        <v>361663</v>
      </c>
      <c r="E219" s="174"/>
      <c r="F219" s="53" t="s">
        <v>441</v>
      </c>
      <c r="G219" s="54"/>
      <c r="H219" s="55">
        <v>208</v>
      </c>
      <c r="I219" s="180">
        <v>10</v>
      </c>
      <c r="J219" s="284" t="s">
        <v>16</v>
      </c>
      <c r="K219" s="302" t="s">
        <v>1619</v>
      </c>
      <c r="L219" s="352"/>
      <c r="M219" s="56">
        <f t="shared" si="14"/>
        <v>208</v>
      </c>
      <c r="N219" s="1">
        <v>32.020000000000003</v>
      </c>
      <c r="O219" s="57">
        <f t="shared" ref="O219:O244" si="18">M219*N219</f>
        <v>6660.1600000000008</v>
      </c>
      <c r="P219" s="204"/>
      <c r="Q219" s="212"/>
    </row>
    <row r="220" spans="1:17" ht="32.25" customHeight="1" x14ac:dyDescent="0.25">
      <c r="A220" s="136">
        <v>188</v>
      </c>
      <c r="B220" s="179" t="s">
        <v>442</v>
      </c>
      <c r="C220" s="179" t="s">
        <v>18</v>
      </c>
      <c r="D220" s="298">
        <v>232048</v>
      </c>
      <c r="E220" s="174"/>
      <c r="F220" s="53" t="s">
        <v>439</v>
      </c>
      <c r="G220" s="54"/>
      <c r="H220" s="55">
        <v>203</v>
      </c>
      <c r="I220" s="180">
        <v>20</v>
      </c>
      <c r="J220" s="284" t="s">
        <v>16</v>
      </c>
      <c r="K220" s="309" t="s">
        <v>1689</v>
      </c>
      <c r="L220" s="352"/>
      <c r="M220" s="56">
        <f t="shared" si="14"/>
        <v>203</v>
      </c>
      <c r="N220" s="1">
        <v>57.72</v>
      </c>
      <c r="O220" s="57">
        <f t="shared" si="18"/>
        <v>11717.16</v>
      </c>
      <c r="P220" s="204"/>
      <c r="Q220" s="212"/>
    </row>
    <row r="221" spans="1:17" ht="32.25" customHeight="1" x14ac:dyDescent="0.25">
      <c r="A221" s="136">
        <v>189</v>
      </c>
      <c r="B221" s="179" t="s">
        <v>443</v>
      </c>
      <c r="C221" s="179" t="s">
        <v>18</v>
      </c>
      <c r="D221" s="298">
        <v>232199</v>
      </c>
      <c r="E221" s="174"/>
      <c r="F221" s="53" t="s">
        <v>341</v>
      </c>
      <c r="G221" s="54"/>
      <c r="H221" s="55">
        <v>121</v>
      </c>
      <c r="I221" s="180">
        <v>10</v>
      </c>
      <c r="J221" s="284" t="s">
        <v>16</v>
      </c>
      <c r="K221" s="309" t="s">
        <v>1690</v>
      </c>
      <c r="L221" s="341">
        <v>5</v>
      </c>
      <c r="M221" s="56">
        <f t="shared" si="14"/>
        <v>242</v>
      </c>
      <c r="N221" s="1">
        <v>18.989999999999998</v>
      </c>
      <c r="O221" s="57">
        <f t="shared" si="18"/>
        <v>4595.58</v>
      </c>
      <c r="P221" s="204" t="s">
        <v>1693</v>
      </c>
      <c r="Q221" s="212"/>
    </row>
    <row r="222" spans="1:17" ht="32.25" customHeight="1" x14ac:dyDescent="0.25">
      <c r="A222" s="136">
        <v>190</v>
      </c>
      <c r="B222" s="179" t="s">
        <v>444</v>
      </c>
      <c r="C222" s="179" t="s">
        <v>18</v>
      </c>
      <c r="D222" s="298">
        <v>265449</v>
      </c>
      <c r="E222" s="174"/>
      <c r="F222" s="53" t="s">
        <v>445</v>
      </c>
      <c r="G222" s="54" t="s">
        <v>446</v>
      </c>
      <c r="H222" s="55">
        <v>165</v>
      </c>
      <c r="I222" s="180">
        <v>20</v>
      </c>
      <c r="J222" s="284" t="s">
        <v>16</v>
      </c>
      <c r="K222" s="309" t="s">
        <v>1691</v>
      </c>
      <c r="L222" s="341"/>
      <c r="M222" s="56">
        <f t="shared" si="14"/>
        <v>165</v>
      </c>
      <c r="N222" s="1">
        <v>62.58</v>
      </c>
      <c r="O222" s="57">
        <f t="shared" si="18"/>
        <v>10325.699999999999</v>
      </c>
      <c r="P222" s="204"/>
      <c r="Q222" s="212"/>
    </row>
    <row r="223" spans="1:17" ht="32.25" customHeight="1" x14ac:dyDescent="0.25">
      <c r="A223" s="136">
        <v>191</v>
      </c>
      <c r="B223" s="155" t="s">
        <v>447</v>
      </c>
      <c r="C223" s="24" t="s">
        <v>1439</v>
      </c>
      <c r="D223" s="285">
        <v>574456</v>
      </c>
      <c r="E223" s="124" t="s">
        <v>20</v>
      </c>
      <c r="F223" s="141" t="s">
        <v>1440</v>
      </c>
      <c r="G223" s="164" t="s">
        <v>1441</v>
      </c>
      <c r="H223" s="159">
        <v>963</v>
      </c>
      <c r="I223" s="165">
        <v>168</v>
      </c>
      <c r="J223" s="201" t="s">
        <v>16</v>
      </c>
      <c r="K223" s="310"/>
      <c r="L223" s="344"/>
      <c r="M223" s="159">
        <f t="shared" si="14"/>
        <v>963</v>
      </c>
      <c r="N223" s="305">
        <v>37.299999999999997</v>
      </c>
      <c r="O223" s="160">
        <f t="shared" si="18"/>
        <v>35919.899999999994</v>
      </c>
      <c r="P223" s="206"/>
      <c r="Q223" s="212"/>
    </row>
    <row r="224" spans="1:17" ht="32.25" customHeight="1" x14ac:dyDescent="0.25">
      <c r="A224" s="136">
        <v>192</v>
      </c>
      <c r="B224" s="179" t="s">
        <v>448</v>
      </c>
      <c r="C224" s="179" t="s">
        <v>18</v>
      </c>
      <c r="D224" s="298">
        <v>580873</v>
      </c>
      <c r="E224" s="174"/>
      <c r="F224" s="53" t="s">
        <v>449</v>
      </c>
      <c r="G224" s="54"/>
      <c r="H224" s="55">
        <v>1228</v>
      </c>
      <c r="I224" s="180">
        <v>100</v>
      </c>
      <c r="J224" s="284" t="s">
        <v>16</v>
      </c>
      <c r="K224" s="309" t="s">
        <v>1694</v>
      </c>
      <c r="L224" s="341"/>
      <c r="M224" s="56">
        <f t="shared" si="14"/>
        <v>1228</v>
      </c>
      <c r="N224" s="1">
        <v>25.68</v>
      </c>
      <c r="O224" s="57">
        <f t="shared" si="18"/>
        <v>31535.040000000001</v>
      </c>
      <c r="P224" s="204"/>
      <c r="Q224" s="212"/>
    </row>
    <row r="225" spans="1:17" ht="32.25" customHeight="1" x14ac:dyDescent="0.25">
      <c r="A225" s="136">
        <v>193</v>
      </c>
      <c r="B225" s="179" t="s">
        <v>450</v>
      </c>
      <c r="C225" s="179" t="s">
        <v>18</v>
      </c>
      <c r="D225" s="298">
        <v>231953</v>
      </c>
      <c r="E225" s="174"/>
      <c r="F225" s="53" t="s">
        <v>451</v>
      </c>
      <c r="G225" s="54"/>
      <c r="H225" s="55">
        <v>157</v>
      </c>
      <c r="I225" s="180">
        <v>360</v>
      </c>
      <c r="J225" s="284" t="s">
        <v>16</v>
      </c>
      <c r="K225" s="309" t="s">
        <v>1695</v>
      </c>
      <c r="L225" s="341"/>
      <c r="M225" s="56">
        <f t="shared" si="14"/>
        <v>157</v>
      </c>
      <c r="N225" s="1">
        <v>13.66</v>
      </c>
      <c r="O225" s="57">
        <f t="shared" si="18"/>
        <v>2144.62</v>
      </c>
      <c r="P225" s="204"/>
      <c r="Q225" s="212"/>
    </row>
    <row r="226" spans="1:17" s="194" customFormat="1" ht="32.1" customHeight="1" x14ac:dyDescent="0.2">
      <c r="A226" s="166">
        <v>194</v>
      </c>
      <c r="B226" s="164" t="s">
        <v>1428</v>
      </c>
      <c r="C226" s="12" t="s">
        <v>1429</v>
      </c>
      <c r="D226" s="285">
        <v>910006</v>
      </c>
      <c r="E226" s="124" t="s">
        <v>166</v>
      </c>
      <c r="F226" s="141" t="s">
        <v>1430</v>
      </c>
      <c r="G226" s="164"/>
      <c r="H226" s="159">
        <v>93</v>
      </c>
      <c r="I226" s="165">
        <v>144</v>
      </c>
      <c r="J226" s="201" t="s">
        <v>16</v>
      </c>
      <c r="K226" s="310"/>
      <c r="L226" s="344"/>
      <c r="M226" s="159">
        <f t="shared" si="14"/>
        <v>93</v>
      </c>
      <c r="N226" s="306">
        <v>42.87</v>
      </c>
      <c r="O226" s="160">
        <f>M226*N226</f>
        <v>3986.91</v>
      </c>
      <c r="P226" s="208"/>
      <c r="Q226" s="213"/>
    </row>
    <row r="227" spans="1:17" s="194" customFormat="1" ht="32.1" customHeight="1" x14ac:dyDescent="0.2">
      <c r="A227" s="282">
        <v>195</v>
      </c>
      <c r="B227" s="283" t="s">
        <v>1604</v>
      </c>
      <c r="C227" s="19" t="s">
        <v>1605</v>
      </c>
      <c r="D227" s="367">
        <v>384425</v>
      </c>
      <c r="E227" s="368" t="s">
        <v>166</v>
      </c>
      <c r="F227" s="141" t="s">
        <v>1606</v>
      </c>
      <c r="G227" s="283" t="s">
        <v>1607</v>
      </c>
      <c r="H227" s="280">
        <v>300</v>
      </c>
      <c r="I227" s="279">
        <v>300</v>
      </c>
      <c r="J227" s="201" t="s">
        <v>16</v>
      </c>
      <c r="K227" s="369"/>
      <c r="L227" s="370"/>
      <c r="M227" s="280">
        <f t="shared" si="14"/>
        <v>300</v>
      </c>
      <c r="N227" s="371">
        <v>57.35</v>
      </c>
      <c r="O227" s="371"/>
      <c r="P227" s="371"/>
      <c r="Q227" s="281">
        <f t="shared" ref="Q227" si="19">M227*N227</f>
        <v>17205</v>
      </c>
    </row>
    <row r="228" spans="1:17" s="194" customFormat="1" ht="32.1" customHeight="1" x14ac:dyDescent="0.2">
      <c r="A228" s="166">
        <v>196</v>
      </c>
      <c r="B228" s="156" t="s">
        <v>1431</v>
      </c>
      <c r="C228" s="12" t="s">
        <v>1432</v>
      </c>
      <c r="D228" s="285">
        <v>228310</v>
      </c>
      <c r="E228" s="124" t="s">
        <v>166</v>
      </c>
      <c r="F228" s="141" t="s">
        <v>1433</v>
      </c>
      <c r="G228" s="164" t="s">
        <v>1434</v>
      </c>
      <c r="H228" s="159">
        <v>214</v>
      </c>
      <c r="I228" s="165">
        <v>15</v>
      </c>
      <c r="J228" s="201" t="s">
        <v>16</v>
      </c>
      <c r="K228" s="310"/>
      <c r="L228" s="344"/>
      <c r="M228" s="159">
        <f t="shared" si="14"/>
        <v>214</v>
      </c>
      <c r="N228" s="306">
        <v>37.270000000000003</v>
      </c>
      <c r="O228" s="160">
        <f>M228*N228</f>
        <v>7975.7800000000007</v>
      </c>
      <c r="P228" s="208"/>
      <c r="Q228" s="213"/>
    </row>
    <row r="229" spans="1:17" s="194" customFormat="1" ht="32.1" customHeight="1" x14ac:dyDescent="0.2">
      <c r="A229" s="166">
        <v>197</v>
      </c>
      <c r="B229" s="156" t="s">
        <v>1435</v>
      </c>
      <c r="C229" s="12" t="s">
        <v>1436</v>
      </c>
      <c r="D229" s="285">
        <v>927402</v>
      </c>
      <c r="E229" s="124" t="s">
        <v>166</v>
      </c>
      <c r="F229" s="141" t="s">
        <v>1437</v>
      </c>
      <c r="G229" s="164" t="s">
        <v>1438</v>
      </c>
      <c r="H229" s="159">
        <v>102</v>
      </c>
      <c r="I229" s="165">
        <v>22.2</v>
      </c>
      <c r="J229" s="201" t="s">
        <v>16</v>
      </c>
      <c r="K229" s="310"/>
      <c r="L229" s="344"/>
      <c r="M229" s="159">
        <f t="shared" si="14"/>
        <v>102</v>
      </c>
      <c r="N229" s="306">
        <v>54.74</v>
      </c>
      <c r="O229" s="160">
        <f>M229*N229</f>
        <v>5583.4800000000005</v>
      </c>
      <c r="P229" s="208"/>
      <c r="Q229" s="213"/>
    </row>
    <row r="230" spans="1:17" ht="32.25" customHeight="1" x14ac:dyDescent="0.25">
      <c r="A230" s="136">
        <v>198</v>
      </c>
      <c r="B230" s="179" t="s">
        <v>452</v>
      </c>
      <c r="C230" s="179" t="s">
        <v>18</v>
      </c>
      <c r="D230" s="298">
        <v>518672</v>
      </c>
      <c r="E230" s="174"/>
      <c r="F230" s="53" t="s">
        <v>432</v>
      </c>
      <c r="G230" s="54"/>
      <c r="H230" s="55">
        <v>145</v>
      </c>
      <c r="I230" s="180">
        <v>30</v>
      </c>
      <c r="J230" s="284" t="s">
        <v>16</v>
      </c>
      <c r="K230" s="309" t="s">
        <v>1611</v>
      </c>
      <c r="L230" s="341"/>
      <c r="M230" s="56">
        <f t="shared" si="14"/>
        <v>145</v>
      </c>
      <c r="N230" s="1">
        <v>44.07</v>
      </c>
      <c r="O230" s="57">
        <f t="shared" si="18"/>
        <v>6390.15</v>
      </c>
      <c r="P230" s="204"/>
      <c r="Q230" s="212"/>
    </row>
    <row r="231" spans="1:17" ht="32.25" customHeight="1" x14ac:dyDescent="0.25">
      <c r="A231" s="136">
        <v>199</v>
      </c>
      <c r="B231" s="149" t="s">
        <v>453</v>
      </c>
      <c r="C231" s="12" t="s">
        <v>454</v>
      </c>
      <c r="D231" s="298" t="s">
        <v>1608</v>
      </c>
      <c r="E231" s="174"/>
      <c r="F231" s="53" t="s">
        <v>455</v>
      </c>
      <c r="G231" s="54"/>
      <c r="H231" s="55">
        <v>1058</v>
      </c>
      <c r="I231" s="180">
        <v>27</v>
      </c>
      <c r="J231" s="201" t="s">
        <v>16</v>
      </c>
      <c r="K231" s="309"/>
      <c r="L231" s="341"/>
      <c r="M231" s="56">
        <f t="shared" si="14"/>
        <v>1058</v>
      </c>
      <c r="N231" s="1"/>
      <c r="O231" s="57">
        <f t="shared" si="18"/>
        <v>0</v>
      </c>
      <c r="P231" s="204" t="s">
        <v>1705</v>
      </c>
      <c r="Q231" s="212"/>
    </row>
    <row r="232" spans="1:17" ht="32.25" customHeight="1" x14ac:dyDescent="0.25">
      <c r="A232" s="136">
        <v>200</v>
      </c>
      <c r="B232" s="149" t="s">
        <v>456</v>
      </c>
      <c r="C232" s="12" t="s">
        <v>457</v>
      </c>
      <c r="D232" s="298" t="s">
        <v>1608</v>
      </c>
      <c r="E232" s="174"/>
      <c r="F232" s="53" t="s">
        <v>455</v>
      </c>
      <c r="G232" s="54"/>
      <c r="H232" s="55">
        <v>1112</v>
      </c>
      <c r="I232" s="180">
        <v>27</v>
      </c>
      <c r="J232" s="201" t="s">
        <v>16</v>
      </c>
      <c r="K232" s="309"/>
      <c r="L232" s="341"/>
      <c r="M232" s="56">
        <f t="shared" si="14"/>
        <v>1112</v>
      </c>
      <c r="N232" s="1"/>
      <c r="O232" s="57">
        <f t="shared" si="18"/>
        <v>0</v>
      </c>
      <c r="P232" s="204" t="s">
        <v>1705</v>
      </c>
      <c r="Q232" s="212"/>
    </row>
    <row r="233" spans="1:17" ht="32.25" customHeight="1" x14ac:dyDescent="0.25">
      <c r="A233" s="136">
        <v>201</v>
      </c>
      <c r="B233" s="278" t="s">
        <v>458</v>
      </c>
      <c r="C233" s="12" t="s">
        <v>459</v>
      </c>
      <c r="D233" s="298" t="s">
        <v>1685</v>
      </c>
      <c r="E233" s="174" t="s">
        <v>1581</v>
      </c>
      <c r="F233" s="53" t="s">
        <v>460</v>
      </c>
      <c r="G233" s="54" t="s">
        <v>461</v>
      </c>
      <c r="H233" s="55">
        <v>602</v>
      </c>
      <c r="I233" s="180">
        <v>24</v>
      </c>
      <c r="J233" s="201" t="s">
        <v>16</v>
      </c>
      <c r="K233" s="309"/>
      <c r="L233" s="341"/>
      <c r="M233" s="56">
        <f t="shared" si="14"/>
        <v>602</v>
      </c>
      <c r="N233" s="1">
        <v>68.91</v>
      </c>
      <c r="O233" s="57">
        <f t="shared" si="18"/>
        <v>41483.82</v>
      </c>
      <c r="P233" s="204"/>
      <c r="Q233" s="212"/>
    </row>
    <row r="234" spans="1:17" ht="32.25" customHeight="1" x14ac:dyDescent="0.25">
      <c r="A234" s="136">
        <v>202</v>
      </c>
      <c r="B234" s="278" t="s">
        <v>462</v>
      </c>
      <c r="C234" s="19" t="s">
        <v>463</v>
      </c>
      <c r="D234" s="298">
        <v>382329</v>
      </c>
      <c r="E234" s="174" t="s">
        <v>15</v>
      </c>
      <c r="F234" s="53" t="s">
        <v>464</v>
      </c>
      <c r="G234" s="54" t="s">
        <v>465</v>
      </c>
      <c r="H234" s="55">
        <v>382</v>
      </c>
      <c r="I234" s="180">
        <v>140</v>
      </c>
      <c r="J234" s="201" t="s">
        <v>16</v>
      </c>
      <c r="K234" s="309"/>
      <c r="L234" s="341"/>
      <c r="M234" s="56">
        <f t="shared" si="14"/>
        <v>382</v>
      </c>
      <c r="N234" s="1">
        <v>77.5</v>
      </c>
      <c r="O234" s="57">
        <f t="shared" si="18"/>
        <v>29605</v>
      </c>
      <c r="P234" s="204"/>
      <c r="Q234" s="212"/>
    </row>
    <row r="235" spans="1:17" ht="32.25" customHeight="1" x14ac:dyDescent="0.25">
      <c r="A235" s="136">
        <v>203</v>
      </c>
      <c r="B235" s="278" t="s">
        <v>466</v>
      </c>
      <c r="C235" s="12" t="s">
        <v>467</v>
      </c>
      <c r="D235" s="298" t="s">
        <v>1608</v>
      </c>
      <c r="E235" s="174" t="s">
        <v>20</v>
      </c>
      <c r="F235" s="53" t="s">
        <v>468</v>
      </c>
      <c r="G235" s="54" t="s">
        <v>469</v>
      </c>
      <c r="H235" s="55">
        <v>249</v>
      </c>
      <c r="I235" s="180">
        <v>262</v>
      </c>
      <c r="J235" s="201" t="s">
        <v>16</v>
      </c>
      <c r="K235" s="309"/>
      <c r="L235" s="341"/>
      <c r="M235" s="56">
        <f t="shared" si="14"/>
        <v>249</v>
      </c>
      <c r="N235" s="1">
        <v>63.45</v>
      </c>
      <c r="O235" s="57">
        <f t="shared" si="18"/>
        <v>15799.050000000001</v>
      </c>
      <c r="P235" s="204"/>
      <c r="Q235" s="212"/>
    </row>
    <row r="236" spans="1:17" ht="32.25" customHeight="1" x14ac:dyDescent="0.25">
      <c r="A236" s="136">
        <v>204</v>
      </c>
      <c r="B236" s="278" t="s">
        <v>470</v>
      </c>
      <c r="C236" s="12" t="s">
        <v>471</v>
      </c>
      <c r="D236" s="298" t="s">
        <v>1608</v>
      </c>
      <c r="E236" s="174" t="s">
        <v>20</v>
      </c>
      <c r="F236" s="53" t="s">
        <v>472</v>
      </c>
      <c r="G236" s="54" t="s">
        <v>473</v>
      </c>
      <c r="H236" s="55">
        <v>308</v>
      </c>
      <c r="I236" s="180">
        <v>263</v>
      </c>
      <c r="J236" s="201" t="s">
        <v>16</v>
      </c>
      <c r="K236" s="309"/>
      <c r="L236" s="341"/>
      <c r="M236" s="56">
        <f t="shared" si="14"/>
        <v>308</v>
      </c>
      <c r="N236" s="1">
        <v>66.209999999999994</v>
      </c>
      <c r="O236" s="57">
        <f t="shared" si="18"/>
        <v>20392.679999999997</v>
      </c>
      <c r="P236" s="204"/>
      <c r="Q236" s="212"/>
    </row>
    <row r="237" spans="1:17" ht="32.25" customHeight="1" x14ac:dyDescent="0.25">
      <c r="A237" s="226">
        <v>205</v>
      </c>
      <c r="B237" s="277" t="s">
        <v>474</v>
      </c>
      <c r="C237" s="13" t="s">
        <v>475</v>
      </c>
      <c r="D237" s="298" t="s">
        <v>1608</v>
      </c>
      <c r="E237" s="265" t="s">
        <v>20</v>
      </c>
      <c r="F237" s="199" t="s">
        <v>476</v>
      </c>
      <c r="G237" s="200" t="s">
        <v>477</v>
      </c>
      <c r="H237" s="227">
        <v>109</v>
      </c>
      <c r="I237" s="228">
        <v>240</v>
      </c>
      <c r="J237" s="201" t="s">
        <v>16</v>
      </c>
      <c r="K237" s="311"/>
      <c r="L237" s="348"/>
      <c r="M237" s="229">
        <f t="shared" si="14"/>
        <v>109</v>
      </c>
      <c r="N237" s="230">
        <v>66.819999999999993</v>
      </c>
      <c r="O237" s="231">
        <f t="shared" si="18"/>
        <v>7283.3799999999992</v>
      </c>
      <c r="P237" s="225"/>
      <c r="Q237" s="212"/>
    </row>
    <row r="238" spans="1:17" ht="32.25" customHeight="1" x14ac:dyDescent="0.25">
      <c r="A238" s="226">
        <v>206</v>
      </c>
      <c r="B238" s="276" t="s">
        <v>1347</v>
      </c>
      <c r="C238" s="232" t="s">
        <v>1349</v>
      </c>
      <c r="D238" s="298">
        <v>782131</v>
      </c>
      <c r="E238" s="265"/>
      <c r="F238" s="199" t="s">
        <v>1350</v>
      </c>
      <c r="G238" s="200" t="s">
        <v>1352</v>
      </c>
      <c r="H238" s="227">
        <v>213</v>
      </c>
      <c r="I238" s="228">
        <v>48</v>
      </c>
      <c r="J238" s="201" t="s">
        <v>16</v>
      </c>
      <c r="K238" s="303"/>
      <c r="L238" s="348"/>
      <c r="M238" s="229">
        <f t="shared" si="14"/>
        <v>213</v>
      </c>
      <c r="N238" s="230">
        <v>48.13</v>
      </c>
      <c r="O238" s="231">
        <f t="shared" si="18"/>
        <v>10251.69</v>
      </c>
      <c r="P238" s="225"/>
      <c r="Q238" s="212"/>
    </row>
    <row r="239" spans="1:17" ht="32.25" customHeight="1" x14ac:dyDescent="0.25">
      <c r="A239" s="226">
        <v>207</v>
      </c>
      <c r="B239" s="219" t="s">
        <v>1348</v>
      </c>
      <c r="C239" s="232" t="s">
        <v>1351</v>
      </c>
      <c r="D239" s="298" t="s">
        <v>1686</v>
      </c>
      <c r="E239" s="265"/>
      <c r="F239" s="199" t="s">
        <v>1350</v>
      </c>
      <c r="G239" s="200" t="s">
        <v>1352</v>
      </c>
      <c r="H239" s="227">
        <v>465</v>
      </c>
      <c r="I239" s="228">
        <v>48</v>
      </c>
      <c r="J239" s="201" t="s">
        <v>16</v>
      </c>
      <c r="K239" s="303"/>
      <c r="L239" s="348"/>
      <c r="M239" s="229">
        <f t="shared" si="14"/>
        <v>465</v>
      </c>
      <c r="N239" s="230">
        <v>48.13</v>
      </c>
      <c r="O239" s="231">
        <f t="shared" si="18"/>
        <v>22380.45</v>
      </c>
      <c r="P239" s="225"/>
      <c r="Q239" s="212"/>
    </row>
    <row r="240" spans="1:17" ht="32.25" customHeight="1" x14ac:dyDescent="0.25">
      <c r="A240" s="226">
        <v>208</v>
      </c>
      <c r="B240" s="219" t="s">
        <v>478</v>
      </c>
      <c r="C240" s="219" t="s">
        <v>18</v>
      </c>
      <c r="D240" s="298">
        <v>231897</v>
      </c>
      <c r="E240" s="265"/>
      <c r="F240" s="199" t="s">
        <v>479</v>
      </c>
      <c r="G240" s="200"/>
      <c r="H240" s="227">
        <v>606</v>
      </c>
      <c r="I240" s="228">
        <v>100</v>
      </c>
      <c r="J240" s="284" t="s">
        <v>16</v>
      </c>
      <c r="K240" s="311" t="s">
        <v>1695</v>
      </c>
      <c r="L240" s="348"/>
      <c r="M240" s="229">
        <f t="shared" si="14"/>
        <v>606</v>
      </c>
      <c r="N240" s="230">
        <v>15.72</v>
      </c>
      <c r="O240" s="231">
        <f t="shared" si="18"/>
        <v>9526.32</v>
      </c>
      <c r="P240" s="225"/>
      <c r="Q240" s="212"/>
    </row>
    <row r="241" spans="1:17" ht="32.25" customHeight="1" x14ac:dyDescent="0.25">
      <c r="A241" s="136">
        <v>209</v>
      </c>
      <c r="B241" s="179" t="s">
        <v>480</v>
      </c>
      <c r="C241" s="179" t="s">
        <v>18</v>
      </c>
      <c r="D241" s="298">
        <v>447733</v>
      </c>
      <c r="E241" s="174"/>
      <c r="F241" s="53" t="s">
        <v>481</v>
      </c>
      <c r="G241" s="54" t="s">
        <v>482</v>
      </c>
      <c r="H241" s="55">
        <v>92</v>
      </c>
      <c r="I241" s="180">
        <v>5</v>
      </c>
      <c r="J241" s="284" t="s">
        <v>16</v>
      </c>
      <c r="K241" s="302" t="s">
        <v>1696</v>
      </c>
      <c r="L241" s="341"/>
      <c r="M241" s="56">
        <f t="shared" si="14"/>
        <v>92</v>
      </c>
      <c r="N241" s="1">
        <v>8.64</v>
      </c>
      <c r="O241" s="57">
        <f t="shared" si="18"/>
        <v>794.88000000000011</v>
      </c>
      <c r="P241" s="204"/>
      <c r="Q241" s="212"/>
    </row>
    <row r="242" spans="1:17" ht="32.25" customHeight="1" x14ac:dyDescent="0.25">
      <c r="A242" s="136">
        <v>210</v>
      </c>
      <c r="B242" s="179" t="s">
        <v>483</v>
      </c>
      <c r="C242" s="8" t="s">
        <v>484</v>
      </c>
      <c r="D242" s="298">
        <v>29400</v>
      </c>
      <c r="E242" s="174" t="s">
        <v>1581</v>
      </c>
      <c r="F242" s="53" t="s">
        <v>485</v>
      </c>
      <c r="G242" s="54" t="s">
        <v>486</v>
      </c>
      <c r="H242" s="55">
        <v>99</v>
      </c>
      <c r="I242" s="180">
        <v>12</v>
      </c>
      <c r="J242" s="201" t="s">
        <v>16</v>
      </c>
      <c r="K242" s="309"/>
      <c r="L242" s="341"/>
      <c r="M242" s="56">
        <f t="shared" si="14"/>
        <v>99</v>
      </c>
      <c r="N242" s="1">
        <v>46.23</v>
      </c>
      <c r="O242" s="57">
        <f t="shared" si="18"/>
        <v>4576.7699999999995</v>
      </c>
      <c r="P242" s="204"/>
      <c r="Q242" s="212"/>
    </row>
    <row r="243" spans="1:17" ht="32.25" customHeight="1" x14ac:dyDescent="0.25">
      <c r="A243" s="137">
        <v>211</v>
      </c>
      <c r="B243" s="179" t="s">
        <v>487</v>
      </c>
      <c r="C243" s="179" t="s">
        <v>18</v>
      </c>
      <c r="D243" s="298">
        <v>578581</v>
      </c>
      <c r="E243" s="174"/>
      <c r="F243" s="53" t="s">
        <v>488</v>
      </c>
      <c r="G243" s="54"/>
      <c r="H243" s="55">
        <v>108</v>
      </c>
      <c r="I243" s="180">
        <v>6</v>
      </c>
      <c r="J243" s="284" t="s">
        <v>334</v>
      </c>
      <c r="K243" s="309" t="s">
        <v>1697</v>
      </c>
      <c r="L243" s="341"/>
      <c r="M243" s="56">
        <f t="shared" si="14"/>
        <v>108</v>
      </c>
      <c r="N243" s="1">
        <v>8.76</v>
      </c>
      <c r="O243" s="57">
        <f t="shared" si="18"/>
        <v>946.07999999999993</v>
      </c>
      <c r="P243" s="204"/>
      <c r="Q243" s="212"/>
    </row>
    <row r="244" spans="1:17" ht="32.25" customHeight="1" x14ac:dyDescent="0.25">
      <c r="A244" s="487">
        <v>212</v>
      </c>
      <c r="B244" s="452" t="s">
        <v>489</v>
      </c>
      <c r="C244" s="17" t="s">
        <v>490</v>
      </c>
      <c r="D244" s="494" t="s">
        <v>1608</v>
      </c>
      <c r="E244" s="174" t="s">
        <v>277</v>
      </c>
      <c r="F244" s="89" t="s">
        <v>439</v>
      </c>
      <c r="G244" s="90" t="s">
        <v>491</v>
      </c>
      <c r="H244" s="462">
        <v>543</v>
      </c>
      <c r="I244" s="504">
        <v>20</v>
      </c>
      <c r="J244" s="201" t="s">
        <v>16</v>
      </c>
      <c r="K244" s="400" t="s">
        <v>1698</v>
      </c>
      <c r="L244" s="457">
        <v>24</v>
      </c>
      <c r="M244" s="402">
        <f t="shared" si="14"/>
        <v>453</v>
      </c>
      <c r="N244" s="404">
        <v>26.41</v>
      </c>
      <c r="O244" s="394">
        <f t="shared" si="18"/>
        <v>11963.73</v>
      </c>
      <c r="P244" s="396"/>
      <c r="Q244" s="212"/>
    </row>
    <row r="245" spans="1:17" ht="32.25" customHeight="1" x14ac:dyDescent="0.25">
      <c r="A245" s="488"/>
      <c r="B245" s="452"/>
      <c r="C245" s="17" t="s">
        <v>492</v>
      </c>
      <c r="D245" s="495"/>
      <c r="E245" s="174" t="s">
        <v>166</v>
      </c>
      <c r="F245" s="89" t="s">
        <v>493</v>
      </c>
      <c r="G245" s="90" t="s">
        <v>494</v>
      </c>
      <c r="H245" s="463" t="e">
        <v>#N/A</v>
      </c>
      <c r="I245" s="504"/>
      <c r="J245" s="201" t="s">
        <v>16</v>
      </c>
      <c r="K245" s="401"/>
      <c r="L245" s="458"/>
      <c r="M245" s="403" t="e">
        <f t="shared" si="14"/>
        <v>#N/A</v>
      </c>
      <c r="N245" s="405"/>
      <c r="O245" s="395"/>
      <c r="P245" s="397"/>
      <c r="Q245" s="212"/>
    </row>
    <row r="246" spans="1:17" ht="32.25" customHeight="1" x14ac:dyDescent="0.25">
      <c r="A246" s="136">
        <v>213</v>
      </c>
      <c r="B246" s="179" t="s">
        <v>495</v>
      </c>
      <c r="C246" s="12" t="s">
        <v>496</v>
      </c>
      <c r="D246" s="298" t="s">
        <v>1608</v>
      </c>
      <c r="E246" s="174" t="s">
        <v>166</v>
      </c>
      <c r="F246" s="53" t="s">
        <v>497</v>
      </c>
      <c r="G246" s="54" t="s">
        <v>498</v>
      </c>
      <c r="H246" s="55">
        <v>95</v>
      </c>
      <c r="I246" s="180">
        <v>12</v>
      </c>
      <c r="J246" s="201" t="s">
        <v>16</v>
      </c>
      <c r="K246" s="309"/>
      <c r="L246" s="341"/>
      <c r="M246" s="56">
        <f t="shared" si="14"/>
        <v>95</v>
      </c>
      <c r="N246" s="1">
        <v>9.0399999999999991</v>
      </c>
      <c r="O246" s="57">
        <f t="shared" ref="O246:O255" si="20">M246*N246</f>
        <v>858.8</v>
      </c>
      <c r="P246" s="204"/>
      <c r="Q246" s="212"/>
    </row>
    <row r="247" spans="1:17" s="122" customFormat="1" ht="32.25" customHeight="1" x14ac:dyDescent="0.25">
      <c r="A247" s="136">
        <v>214</v>
      </c>
      <c r="B247" s="149" t="s">
        <v>499</v>
      </c>
      <c r="C247" s="12" t="s">
        <v>500</v>
      </c>
      <c r="D247" s="298">
        <v>979596</v>
      </c>
      <c r="E247" s="174" t="s">
        <v>1581</v>
      </c>
      <c r="F247" s="53" t="s">
        <v>501</v>
      </c>
      <c r="G247" s="54"/>
      <c r="H247" s="55">
        <v>250</v>
      </c>
      <c r="I247" s="180">
        <v>6</v>
      </c>
      <c r="J247" s="201" t="s">
        <v>16</v>
      </c>
      <c r="K247" s="309"/>
      <c r="L247" s="341"/>
      <c r="M247" s="56">
        <f t="shared" si="14"/>
        <v>250</v>
      </c>
      <c r="N247" s="1">
        <v>19.2</v>
      </c>
      <c r="O247" s="57">
        <f t="shared" si="20"/>
        <v>4800</v>
      </c>
      <c r="P247" s="204"/>
      <c r="Q247" s="212"/>
    </row>
    <row r="248" spans="1:17" ht="32.25" customHeight="1" x14ac:dyDescent="0.25">
      <c r="A248" s="136">
        <v>215</v>
      </c>
      <c r="B248" s="179" t="s">
        <v>502</v>
      </c>
      <c r="C248" s="179" t="s">
        <v>18</v>
      </c>
      <c r="D248" s="298">
        <v>36942</v>
      </c>
      <c r="E248" s="174"/>
      <c r="F248" s="53" t="s">
        <v>503</v>
      </c>
      <c r="G248" s="54"/>
      <c r="H248" s="55">
        <v>88</v>
      </c>
      <c r="I248" s="180">
        <v>12</v>
      </c>
      <c r="J248" s="284" t="s">
        <v>16</v>
      </c>
      <c r="K248" s="309" t="s">
        <v>1701</v>
      </c>
      <c r="L248" s="341"/>
      <c r="M248" s="56">
        <f t="shared" si="14"/>
        <v>88</v>
      </c>
      <c r="N248" s="1">
        <v>6.85</v>
      </c>
      <c r="O248" s="57">
        <f t="shared" si="20"/>
        <v>602.79999999999995</v>
      </c>
      <c r="P248" s="204"/>
      <c r="Q248" s="212"/>
    </row>
    <row r="249" spans="1:17" ht="32.25" customHeight="1" x14ac:dyDescent="0.25">
      <c r="A249" s="136">
        <v>216</v>
      </c>
      <c r="B249" s="179" t="s">
        <v>504</v>
      </c>
      <c r="C249" s="179" t="s">
        <v>18</v>
      </c>
      <c r="D249" s="298">
        <v>997169</v>
      </c>
      <c r="E249" s="174"/>
      <c r="F249" s="53" t="s">
        <v>503</v>
      </c>
      <c r="G249" s="54"/>
      <c r="H249" s="55">
        <v>114</v>
      </c>
      <c r="I249" s="180">
        <v>12</v>
      </c>
      <c r="J249" s="284" t="s">
        <v>16</v>
      </c>
      <c r="K249" s="373" t="s">
        <v>1701</v>
      </c>
      <c r="L249" s="341"/>
      <c r="M249" s="56">
        <f t="shared" si="14"/>
        <v>114</v>
      </c>
      <c r="N249" s="1">
        <v>6.85</v>
      </c>
      <c r="O249" s="57">
        <f t="shared" si="20"/>
        <v>780.9</v>
      </c>
      <c r="P249" s="204"/>
      <c r="Q249" s="212"/>
    </row>
    <row r="250" spans="1:17" ht="32.25" customHeight="1" x14ac:dyDescent="0.25">
      <c r="A250" s="136">
        <v>217</v>
      </c>
      <c r="B250" s="179" t="s">
        <v>505</v>
      </c>
      <c r="C250" s="179" t="s">
        <v>18</v>
      </c>
      <c r="D250" s="298">
        <v>997167</v>
      </c>
      <c r="E250" s="174"/>
      <c r="F250" s="53" t="s">
        <v>503</v>
      </c>
      <c r="G250" s="54"/>
      <c r="H250" s="55">
        <v>110</v>
      </c>
      <c r="I250" s="180">
        <v>12</v>
      </c>
      <c r="J250" s="284" t="s">
        <v>16</v>
      </c>
      <c r="K250" s="373" t="s">
        <v>1701</v>
      </c>
      <c r="L250" s="341"/>
      <c r="M250" s="56">
        <f t="shared" si="14"/>
        <v>110</v>
      </c>
      <c r="N250" s="1">
        <v>6.85</v>
      </c>
      <c r="O250" s="57">
        <f t="shared" si="20"/>
        <v>753.5</v>
      </c>
      <c r="P250" s="204"/>
      <c r="Q250" s="212"/>
    </row>
    <row r="251" spans="1:17" ht="32.25" customHeight="1" x14ac:dyDescent="0.25">
      <c r="A251" s="136">
        <v>218</v>
      </c>
      <c r="B251" s="179" t="s">
        <v>506</v>
      </c>
      <c r="C251" s="12" t="s">
        <v>507</v>
      </c>
      <c r="D251" s="298">
        <v>250546</v>
      </c>
      <c r="E251" s="174" t="s">
        <v>114</v>
      </c>
      <c r="F251" s="53" t="s">
        <v>508</v>
      </c>
      <c r="G251" s="54" t="s">
        <v>509</v>
      </c>
      <c r="H251" s="55">
        <v>143</v>
      </c>
      <c r="I251" s="180">
        <v>6</v>
      </c>
      <c r="J251" s="201" t="s">
        <v>16</v>
      </c>
      <c r="K251" s="309"/>
      <c r="L251" s="341"/>
      <c r="M251" s="56">
        <f t="shared" si="14"/>
        <v>143</v>
      </c>
      <c r="N251" s="1">
        <v>27.24</v>
      </c>
      <c r="O251" s="57">
        <f t="shared" si="20"/>
        <v>3895.3199999999997</v>
      </c>
      <c r="P251" s="204"/>
      <c r="Q251" s="212"/>
    </row>
    <row r="252" spans="1:17" ht="32.25" customHeight="1" x14ac:dyDescent="0.25">
      <c r="A252" s="136">
        <v>219</v>
      </c>
      <c r="B252" s="179" t="s">
        <v>510</v>
      </c>
      <c r="C252" s="12" t="s">
        <v>511</v>
      </c>
      <c r="D252" s="298">
        <v>250545</v>
      </c>
      <c r="E252" s="174" t="s">
        <v>114</v>
      </c>
      <c r="F252" s="53" t="s">
        <v>508</v>
      </c>
      <c r="G252" s="54" t="s">
        <v>509</v>
      </c>
      <c r="H252" s="55">
        <v>507</v>
      </c>
      <c r="I252" s="180">
        <v>6</v>
      </c>
      <c r="J252" s="201" t="s">
        <v>16</v>
      </c>
      <c r="K252" s="309"/>
      <c r="L252" s="341"/>
      <c r="M252" s="56">
        <f t="shared" si="14"/>
        <v>507</v>
      </c>
      <c r="N252" s="1">
        <v>27.24</v>
      </c>
      <c r="O252" s="57">
        <f t="shared" si="20"/>
        <v>13810.679999999998</v>
      </c>
      <c r="P252" s="204"/>
      <c r="Q252" s="212"/>
    </row>
    <row r="253" spans="1:17" ht="32.25" customHeight="1" x14ac:dyDescent="0.25">
      <c r="A253" s="136">
        <v>220</v>
      </c>
      <c r="B253" s="179" t="s">
        <v>514</v>
      </c>
      <c r="C253" s="12" t="s">
        <v>515</v>
      </c>
      <c r="D253" s="299">
        <v>273297</v>
      </c>
      <c r="E253" s="174" t="s">
        <v>166</v>
      </c>
      <c r="F253" s="53" t="s">
        <v>512</v>
      </c>
      <c r="G253" s="54" t="s">
        <v>513</v>
      </c>
      <c r="H253" s="55">
        <v>1047</v>
      </c>
      <c r="I253" s="180">
        <v>48</v>
      </c>
      <c r="J253" s="201" t="s">
        <v>16</v>
      </c>
      <c r="K253" s="309"/>
      <c r="L253" s="341"/>
      <c r="M253" s="56">
        <f t="shared" si="14"/>
        <v>1047</v>
      </c>
      <c r="N253" s="1">
        <v>12.64</v>
      </c>
      <c r="O253" s="57">
        <f t="shared" si="20"/>
        <v>13234.08</v>
      </c>
      <c r="P253" s="204"/>
      <c r="Q253" s="212"/>
    </row>
    <row r="254" spans="1:17" ht="32.25" customHeight="1" x14ac:dyDescent="0.25">
      <c r="A254" s="136">
        <v>221</v>
      </c>
      <c r="B254" s="179" t="s">
        <v>516</v>
      </c>
      <c r="C254" s="12" t="s">
        <v>517</v>
      </c>
      <c r="D254" s="299" t="s">
        <v>1699</v>
      </c>
      <c r="E254" s="174" t="s">
        <v>166</v>
      </c>
      <c r="F254" s="53" t="s">
        <v>512</v>
      </c>
      <c r="G254" s="54" t="s">
        <v>513</v>
      </c>
      <c r="H254" s="55">
        <v>1709</v>
      </c>
      <c r="I254" s="180">
        <v>48</v>
      </c>
      <c r="J254" s="201" t="s">
        <v>16</v>
      </c>
      <c r="K254" s="309"/>
      <c r="L254" s="341"/>
      <c r="M254" s="56">
        <f t="shared" si="14"/>
        <v>1709</v>
      </c>
      <c r="N254" s="1">
        <v>12.64</v>
      </c>
      <c r="O254" s="57">
        <f t="shared" si="20"/>
        <v>21601.760000000002</v>
      </c>
      <c r="P254" s="204"/>
      <c r="Q254" s="212"/>
    </row>
    <row r="255" spans="1:17" ht="32.25" customHeight="1" x14ac:dyDescent="0.25">
      <c r="A255" s="136">
        <v>222</v>
      </c>
      <c r="B255" s="179" t="s">
        <v>518</v>
      </c>
      <c r="C255" s="12" t="s">
        <v>519</v>
      </c>
      <c r="D255" s="299" t="s">
        <v>1700</v>
      </c>
      <c r="E255" s="174" t="s">
        <v>166</v>
      </c>
      <c r="F255" s="53" t="s">
        <v>512</v>
      </c>
      <c r="G255" s="54" t="s">
        <v>513</v>
      </c>
      <c r="H255" s="55">
        <v>1119</v>
      </c>
      <c r="I255" s="180">
        <v>48</v>
      </c>
      <c r="J255" s="201" t="s">
        <v>16</v>
      </c>
      <c r="K255" s="309"/>
      <c r="L255" s="341"/>
      <c r="M255" s="56">
        <f t="shared" si="14"/>
        <v>1119</v>
      </c>
      <c r="N255" s="1">
        <v>12.64</v>
      </c>
      <c r="O255" s="57">
        <f t="shared" si="20"/>
        <v>14144.16</v>
      </c>
      <c r="P255" s="204"/>
      <c r="Q255" s="212"/>
    </row>
    <row r="256" spans="1:17" ht="32.25" customHeight="1" x14ac:dyDescent="0.25">
      <c r="A256" s="448" t="str">
        <f>"Dressings = "&amp;DOLLAR(SUM(O257:O278),2)</f>
        <v>Dressings = $128,608.38</v>
      </c>
      <c r="B256" s="448"/>
      <c r="C256" s="41"/>
      <c r="D256" s="42"/>
      <c r="E256" s="43"/>
      <c r="F256" s="44"/>
      <c r="G256" s="41"/>
      <c r="H256" s="45"/>
      <c r="I256" s="46"/>
      <c r="J256" s="43"/>
      <c r="K256" s="78"/>
      <c r="L256" s="340"/>
      <c r="M256" s="48"/>
      <c r="N256" s="49"/>
      <c r="O256" s="50"/>
      <c r="P256" s="101"/>
      <c r="Q256" s="212"/>
    </row>
    <row r="257" spans="1:17" ht="32.25" customHeight="1" x14ac:dyDescent="0.25">
      <c r="A257" s="136">
        <v>223</v>
      </c>
      <c r="B257" s="84" t="s">
        <v>520</v>
      </c>
      <c r="C257" s="12" t="s">
        <v>521</v>
      </c>
      <c r="D257" s="298">
        <v>242046</v>
      </c>
      <c r="E257" s="174" t="s">
        <v>166</v>
      </c>
      <c r="F257" s="53" t="s">
        <v>522</v>
      </c>
      <c r="G257" s="54"/>
      <c r="H257" s="55">
        <v>109</v>
      </c>
      <c r="I257" s="180">
        <v>6</v>
      </c>
      <c r="J257" s="201" t="s">
        <v>16</v>
      </c>
      <c r="K257" s="309"/>
      <c r="L257" s="341"/>
      <c r="M257" s="56">
        <f t="shared" ref="M257:M318" si="21">ROUND(IF(ISBLANK(L257)=TRUE,H257,(H257*I257)/L257),0)</f>
        <v>109</v>
      </c>
      <c r="N257" s="1">
        <v>29.53</v>
      </c>
      <c r="O257" s="57">
        <f t="shared" ref="O257:O278" si="22">M257*N257</f>
        <v>3218.77</v>
      </c>
      <c r="P257" s="204"/>
      <c r="Q257" s="212"/>
    </row>
    <row r="258" spans="1:17" ht="32.25" customHeight="1" x14ac:dyDescent="0.25">
      <c r="A258" s="136">
        <v>224</v>
      </c>
      <c r="B258" s="84" t="s">
        <v>523</v>
      </c>
      <c r="C258" s="12" t="s">
        <v>524</v>
      </c>
      <c r="D258" s="298">
        <v>983022</v>
      </c>
      <c r="E258" s="174" t="s">
        <v>166</v>
      </c>
      <c r="F258" s="53" t="s">
        <v>525</v>
      </c>
      <c r="G258" s="54" t="s">
        <v>526</v>
      </c>
      <c r="H258" s="55">
        <v>137</v>
      </c>
      <c r="I258" s="180">
        <v>60</v>
      </c>
      <c r="J258" s="201" t="s">
        <v>16</v>
      </c>
      <c r="K258" s="309"/>
      <c r="L258" s="341"/>
      <c r="M258" s="56">
        <f t="shared" si="21"/>
        <v>137</v>
      </c>
      <c r="N258" s="1">
        <v>18.21</v>
      </c>
      <c r="O258" s="57">
        <f t="shared" si="22"/>
        <v>2494.77</v>
      </c>
      <c r="P258" s="204"/>
      <c r="Q258" s="212"/>
    </row>
    <row r="259" spans="1:17" ht="32.25" customHeight="1" x14ac:dyDescent="0.25">
      <c r="A259" s="137">
        <v>225</v>
      </c>
      <c r="B259" s="91" t="s">
        <v>527</v>
      </c>
      <c r="C259" s="12" t="s">
        <v>528</v>
      </c>
      <c r="D259" s="298">
        <v>34977</v>
      </c>
      <c r="E259" s="174" t="s">
        <v>166</v>
      </c>
      <c r="F259" s="53" t="s">
        <v>529</v>
      </c>
      <c r="G259" s="54"/>
      <c r="H259" s="55">
        <v>95</v>
      </c>
      <c r="I259" s="180">
        <v>4</v>
      </c>
      <c r="J259" s="201" t="s">
        <v>16</v>
      </c>
      <c r="K259" s="309" t="s">
        <v>1707</v>
      </c>
      <c r="L259" s="341"/>
      <c r="M259" s="56">
        <f t="shared" si="21"/>
        <v>95</v>
      </c>
      <c r="N259" s="1">
        <v>73.459999999999994</v>
      </c>
      <c r="O259" s="57">
        <f t="shared" si="22"/>
        <v>6978.7</v>
      </c>
      <c r="P259" s="204" t="s">
        <v>1634</v>
      </c>
      <c r="Q259" s="212"/>
    </row>
    <row r="260" spans="1:17" ht="32.25" customHeight="1" x14ac:dyDescent="0.25">
      <c r="A260" s="136">
        <v>226</v>
      </c>
      <c r="B260" s="84" t="s">
        <v>530</v>
      </c>
      <c r="C260" s="12" t="s">
        <v>531</v>
      </c>
      <c r="D260" s="298">
        <v>242082</v>
      </c>
      <c r="E260" s="174" t="s">
        <v>166</v>
      </c>
      <c r="F260" s="53" t="s">
        <v>522</v>
      </c>
      <c r="G260" s="54"/>
      <c r="H260" s="55">
        <v>103</v>
      </c>
      <c r="I260" s="180">
        <v>6</v>
      </c>
      <c r="J260" s="201" t="s">
        <v>16</v>
      </c>
      <c r="K260" s="309"/>
      <c r="L260" s="341"/>
      <c r="M260" s="56">
        <f t="shared" si="21"/>
        <v>103</v>
      </c>
      <c r="N260" s="1">
        <v>40.9</v>
      </c>
      <c r="O260" s="57">
        <f t="shared" si="22"/>
        <v>4212.7</v>
      </c>
      <c r="P260" s="204"/>
      <c r="Q260" s="212"/>
    </row>
    <row r="261" spans="1:17" ht="32.25" customHeight="1" x14ac:dyDescent="0.25">
      <c r="A261" s="136">
        <v>227</v>
      </c>
      <c r="B261" s="84" t="s">
        <v>532</v>
      </c>
      <c r="C261" s="12" t="s">
        <v>533</v>
      </c>
      <c r="D261" s="298">
        <v>29893</v>
      </c>
      <c r="E261" s="174" t="s">
        <v>166</v>
      </c>
      <c r="F261" s="53" t="s">
        <v>529</v>
      </c>
      <c r="G261" s="54"/>
      <c r="H261" s="55">
        <v>172</v>
      </c>
      <c r="I261" s="180">
        <v>4</v>
      </c>
      <c r="J261" s="201" t="s">
        <v>16</v>
      </c>
      <c r="K261" s="309"/>
      <c r="L261" s="341"/>
      <c r="M261" s="56">
        <f t="shared" si="21"/>
        <v>172</v>
      </c>
      <c r="N261" s="1">
        <v>62.41</v>
      </c>
      <c r="O261" s="57">
        <f t="shared" si="22"/>
        <v>10734.519999999999</v>
      </c>
      <c r="P261" s="204"/>
      <c r="Q261" s="212"/>
    </row>
    <row r="262" spans="1:17" ht="32.25" customHeight="1" x14ac:dyDescent="0.25">
      <c r="A262" s="136">
        <v>228</v>
      </c>
      <c r="B262" s="60" t="s">
        <v>534</v>
      </c>
      <c r="C262" s="12" t="s">
        <v>535</v>
      </c>
      <c r="D262" s="298">
        <v>61969</v>
      </c>
      <c r="E262" s="59" t="s">
        <v>166</v>
      </c>
      <c r="F262" s="59" t="s">
        <v>525</v>
      </c>
      <c r="G262" s="60" t="s">
        <v>526</v>
      </c>
      <c r="H262" s="61">
        <v>677</v>
      </c>
      <c r="I262" s="58">
        <v>60</v>
      </c>
      <c r="J262" s="201" t="s">
        <v>16</v>
      </c>
      <c r="K262" s="314"/>
      <c r="L262" s="353"/>
      <c r="M262" s="61">
        <f t="shared" si="21"/>
        <v>677</v>
      </c>
      <c r="N262" s="21">
        <v>20.12</v>
      </c>
      <c r="O262" s="62">
        <f t="shared" si="22"/>
        <v>13621.24</v>
      </c>
      <c r="P262" s="204"/>
      <c r="Q262" s="212"/>
    </row>
    <row r="263" spans="1:17" ht="32.25" customHeight="1" x14ac:dyDescent="0.25">
      <c r="A263" s="137">
        <v>229</v>
      </c>
      <c r="B263" s="60" t="s">
        <v>536</v>
      </c>
      <c r="C263" s="12" t="s">
        <v>537</v>
      </c>
      <c r="D263" s="298">
        <v>27317</v>
      </c>
      <c r="E263" s="59" t="s">
        <v>166</v>
      </c>
      <c r="F263" s="59" t="s">
        <v>529</v>
      </c>
      <c r="G263" s="60"/>
      <c r="H263" s="61">
        <v>217</v>
      </c>
      <c r="I263" s="58">
        <v>4</v>
      </c>
      <c r="J263" s="201" t="s">
        <v>16</v>
      </c>
      <c r="K263" s="314"/>
      <c r="L263" s="353"/>
      <c r="M263" s="61">
        <f t="shared" si="21"/>
        <v>217</v>
      </c>
      <c r="N263" s="21">
        <v>48.7</v>
      </c>
      <c r="O263" s="62">
        <f t="shared" si="22"/>
        <v>10567.900000000001</v>
      </c>
      <c r="P263" s="204"/>
      <c r="Q263" s="212"/>
    </row>
    <row r="264" spans="1:17" ht="32.25" customHeight="1" x14ac:dyDescent="0.25">
      <c r="A264" s="136">
        <v>230</v>
      </c>
      <c r="B264" s="84" t="s">
        <v>538</v>
      </c>
      <c r="C264" s="12" t="s">
        <v>539</v>
      </c>
      <c r="D264" s="298">
        <v>242439</v>
      </c>
      <c r="E264" s="174" t="s">
        <v>166</v>
      </c>
      <c r="F264" s="53" t="s">
        <v>522</v>
      </c>
      <c r="G264" s="54"/>
      <c r="H264" s="55">
        <v>119</v>
      </c>
      <c r="I264" s="180">
        <v>6</v>
      </c>
      <c r="J264" s="201" t="s">
        <v>16</v>
      </c>
      <c r="K264" s="309"/>
      <c r="L264" s="341"/>
      <c r="M264" s="56">
        <f t="shared" si="21"/>
        <v>119</v>
      </c>
      <c r="N264" s="1">
        <v>29.75</v>
      </c>
      <c r="O264" s="57">
        <f t="shared" si="22"/>
        <v>3540.25</v>
      </c>
      <c r="P264" s="204"/>
      <c r="Q264" s="212"/>
    </row>
    <row r="265" spans="1:17" ht="32.25" customHeight="1" x14ac:dyDescent="0.25">
      <c r="A265" s="136">
        <v>231</v>
      </c>
      <c r="B265" s="84" t="s">
        <v>540</v>
      </c>
      <c r="C265" s="12" t="s">
        <v>541</v>
      </c>
      <c r="D265" s="298">
        <v>75705</v>
      </c>
      <c r="E265" s="174" t="s">
        <v>166</v>
      </c>
      <c r="F265" s="53" t="s">
        <v>525</v>
      </c>
      <c r="G265" s="54" t="s">
        <v>526</v>
      </c>
      <c r="H265" s="55">
        <v>151</v>
      </c>
      <c r="I265" s="180">
        <v>60</v>
      </c>
      <c r="J265" s="201" t="s">
        <v>16</v>
      </c>
      <c r="K265" s="309"/>
      <c r="L265" s="341"/>
      <c r="M265" s="56">
        <f t="shared" si="21"/>
        <v>151</v>
      </c>
      <c r="N265" s="1">
        <v>18.739999999999998</v>
      </c>
      <c r="O265" s="57">
        <f t="shared" si="22"/>
        <v>2829.74</v>
      </c>
      <c r="P265" s="204"/>
      <c r="Q265" s="212"/>
    </row>
    <row r="266" spans="1:17" ht="32.25" customHeight="1" x14ac:dyDescent="0.25">
      <c r="A266" s="136">
        <v>232</v>
      </c>
      <c r="B266" s="84" t="s">
        <v>542</v>
      </c>
      <c r="C266" s="12" t="s">
        <v>543</v>
      </c>
      <c r="D266" s="298">
        <v>242061</v>
      </c>
      <c r="E266" s="174" t="s">
        <v>166</v>
      </c>
      <c r="F266" s="53" t="s">
        <v>522</v>
      </c>
      <c r="G266" s="54"/>
      <c r="H266" s="55">
        <v>111</v>
      </c>
      <c r="I266" s="180">
        <v>6</v>
      </c>
      <c r="J266" s="201" t="s">
        <v>16</v>
      </c>
      <c r="K266" s="309"/>
      <c r="L266" s="341"/>
      <c r="M266" s="56">
        <f t="shared" si="21"/>
        <v>111</v>
      </c>
      <c r="N266" s="1">
        <v>36.79</v>
      </c>
      <c r="O266" s="57">
        <f t="shared" si="22"/>
        <v>4083.69</v>
      </c>
      <c r="P266" s="204"/>
      <c r="Q266" s="212"/>
    </row>
    <row r="267" spans="1:17" ht="32.25" customHeight="1" x14ac:dyDescent="0.25">
      <c r="A267" s="136">
        <v>233</v>
      </c>
      <c r="B267" s="84" t="s">
        <v>544</v>
      </c>
      <c r="C267" s="12" t="s">
        <v>545</v>
      </c>
      <c r="D267" s="298" t="s">
        <v>1703</v>
      </c>
      <c r="E267" s="174" t="s">
        <v>166</v>
      </c>
      <c r="F267" s="53" t="s">
        <v>525</v>
      </c>
      <c r="G267" s="54" t="s">
        <v>526</v>
      </c>
      <c r="H267" s="55">
        <v>263</v>
      </c>
      <c r="I267" s="52">
        <v>60</v>
      </c>
      <c r="J267" s="201" t="s">
        <v>16</v>
      </c>
      <c r="K267" s="309"/>
      <c r="L267" s="341"/>
      <c r="M267" s="56">
        <f t="shared" si="21"/>
        <v>263</v>
      </c>
      <c r="N267" s="1">
        <v>19.03</v>
      </c>
      <c r="O267" s="57">
        <f t="shared" si="22"/>
        <v>5004.8900000000003</v>
      </c>
      <c r="P267" s="204"/>
      <c r="Q267" s="212"/>
    </row>
    <row r="268" spans="1:17" ht="32.25" customHeight="1" x14ac:dyDescent="0.25">
      <c r="A268" s="136">
        <v>234</v>
      </c>
      <c r="B268" s="84" t="s">
        <v>546</v>
      </c>
      <c r="C268" s="179" t="s">
        <v>18</v>
      </c>
      <c r="D268" s="298">
        <v>58716</v>
      </c>
      <c r="E268" s="174"/>
      <c r="F268" s="53" t="s">
        <v>547</v>
      </c>
      <c r="G268" s="54" t="s">
        <v>526</v>
      </c>
      <c r="H268" s="55">
        <v>106</v>
      </c>
      <c r="I268" s="52">
        <v>246</v>
      </c>
      <c r="J268" s="284" t="s">
        <v>16</v>
      </c>
      <c r="K268" s="309" t="s">
        <v>1656</v>
      </c>
      <c r="L268" s="341">
        <v>200</v>
      </c>
      <c r="M268" s="56">
        <f t="shared" si="21"/>
        <v>130</v>
      </c>
      <c r="N268" s="1">
        <v>9.1</v>
      </c>
      <c r="O268" s="57">
        <f t="shared" si="22"/>
        <v>1183</v>
      </c>
      <c r="P268" s="204"/>
      <c r="Q268" s="212"/>
    </row>
    <row r="269" spans="1:17" ht="32.25" customHeight="1" x14ac:dyDescent="0.25">
      <c r="A269" s="136">
        <v>235</v>
      </c>
      <c r="B269" s="84" t="s">
        <v>548</v>
      </c>
      <c r="C269" s="12" t="s">
        <v>549</v>
      </c>
      <c r="D269" s="298">
        <v>66150</v>
      </c>
      <c r="E269" s="174" t="s">
        <v>166</v>
      </c>
      <c r="F269" s="53" t="s">
        <v>525</v>
      </c>
      <c r="G269" s="54" t="s">
        <v>526</v>
      </c>
      <c r="H269" s="55">
        <v>246</v>
      </c>
      <c r="I269" s="52">
        <v>60</v>
      </c>
      <c r="J269" s="201" t="s">
        <v>16</v>
      </c>
      <c r="K269" s="309"/>
      <c r="L269" s="341"/>
      <c r="M269" s="56">
        <f t="shared" si="21"/>
        <v>246</v>
      </c>
      <c r="N269" s="1">
        <v>14.63</v>
      </c>
      <c r="O269" s="57">
        <f t="shared" si="22"/>
        <v>3598.98</v>
      </c>
      <c r="P269" s="204"/>
      <c r="Q269" s="212"/>
    </row>
    <row r="270" spans="1:17" ht="32.25" customHeight="1" x14ac:dyDescent="0.25">
      <c r="A270" s="136">
        <v>236</v>
      </c>
      <c r="B270" s="84" t="s">
        <v>550</v>
      </c>
      <c r="C270" s="12" t="s">
        <v>551</v>
      </c>
      <c r="D270" s="298">
        <v>81909</v>
      </c>
      <c r="E270" s="174" t="s">
        <v>166</v>
      </c>
      <c r="F270" s="53" t="s">
        <v>525</v>
      </c>
      <c r="G270" s="54" t="s">
        <v>526</v>
      </c>
      <c r="H270" s="55">
        <v>94</v>
      </c>
      <c r="I270" s="180">
        <v>60</v>
      </c>
      <c r="J270" s="201" t="s">
        <v>16</v>
      </c>
      <c r="K270" s="309"/>
      <c r="L270" s="341"/>
      <c r="M270" s="56">
        <f t="shared" si="21"/>
        <v>94</v>
      </c>
      <c r="N270" s="1">
        <v>20.36</v>
      </c>
      <c r="O270" s="57">
        <f t="shared" si="22"/>
        <v>1913.84</v>
      </c>
      <c r="P270" s="204"/>
      <c r="Q270" s="212"/>
    </row>
    <row r="271" spans="1:17" ht="32.25" customHeight="1" x14ac:dyDescent="0.25">
      <c r="A271" s="136">
        <v>237</v>
      </c>
      <c r="B271" s="84" t="s">
        <v>552</v>
      </c>
      <c r="C271" s="179" t="s">
        <v>18</v>
      </c>
      <c r="D271" s="298">
        <v>333597</v>
      </c>
      <c r="E271" s="174"/>
      <c r="F271" s="53" t="s">
        <v>547</v>
      </c>
      <c r="G271" s="54" t="s">
        <v>526</v>
      </c>
      <c r="H271" s="55">
        <v>131</v>
      </c>
      <c r="I271" s="180">
        <v>246</v>
      </c>
      <c r="J271" s="284" t="s">
        <v>16</v>
      </c>
      <c r="K271" s="309" t="s">
        <v>1656</v>
      </c>
      <c r="L271" s="341">
        <v>200</v>
      </c>
      <c r="M271" s="56">
        <f t="shared" si="21"/>
        <v>161</v>
      </c>
      <c r="N271" s="1">
        <v>11.2</v>
      </c>
      <c r="O271" s="57">
        <f t="shared" si="22"/>
        <v>1803.1999999999998</v>
      </c>
      <c r="P271" s="204"/>
      <c r="Q271" s="212"/>
    </row>
    <row r="272" spans="1:17" ht="32.25" customHeight="1" x14ac:dyDescent="0.25">
      <c r="A272" s="136">
        <v>238</v>
      </c>
      <c r="B272" s="84" t="s">
        <v>553</v>
      </c>
      <c r="C272" s="12" t="s">
        <v>554</v>
      </c>
      <c r="D272" s="298">
        <v>439107</v>
      </c>
      <c r="E272" s="174" t="s">
        <v>166</v>
      </c>
      <c r="F272" s="53" t="s">
        <v>339</v>
      </c>
      <c r="G272" s="54"/>
      <c r="H272" s="55">
        <v>755</v>
      </c>
      <c r="I272" s="180">
        <v>100</v>
      </c>
      <c r="J272" s="201" t="s">
        <v>16</v>
      </c>
      <c r="K272" s="309"/>
      <c r="L272" s="341"/>
      <c r="M272" s="56">
        <f t="shared" si="21"/>
        <v>755</v>
      </c>
      <c r="N272" s="1">
        <v>23.97</v>
      </c>
      <c r="O272" s="57">
        <f t="shared" si="22"/>
        <v>18097.349999999999</v>
      </c>
      <c r="P272" s="204"/>
      <c r="Q272" s="212"/>
    </row>
    <row r="273" spans="1:17" ht="32.25" customHeight="1" x14ac:dyDescent="0.25">
      <c r="A273" s="136">
        <v>239</v>
      </c>
      <c r="B273" s="84" t="s">
        <v>555</v>
      </c>
      <c r="C273" s="12" t="s">
        <v>556</v>
      </c>
      <c r="D273" s="298">
        <v>867236</v>
      </c>
      <c r="E273" s="174" t="s">
        <v>346</v>
      </c>
      <c r="F273" s="53" t="s">
        <v>348</v>
      </c>
      <c r="G273" s="54"/>
      <c r="H273" s="55">
        <v>89</v>
      </c>
      <c r="I273" s="180">
        <v>3</v>
      </c>
      <c r="J273" s="201" t="s">
        <v>16</v>
      </c>
      <c r="K273" s="309"/>
      <c r="L273" s="341"/>
      <c r="M273" s="56">
        <f t="shared" si="21"/>
        <v>89</v>
      </c>
      <c r="N273" s="1">
        <v>47.48</v>
      </c>
      <c r="O273" s="57">
        <f t="shared" si="22"/>
        <v>4225.7199999999993</v>
      </c>
      <c r="P273" s="204" t="s">
        <v>1708</v>
      </c>
      <c r="Q273" s="212"/>
    </row>
    <row r="274" spans="1:17" ht="32.25" customHeight="1" x14ac:dyDescent="0.25">
      <c r="A274" s="136">
        <v>240</v>
      </c>
      <c r="B274" s="84" t="s">
        <v>557</v>
      </c>
      <c r="C274" s="12" t="s">
        <v>558</v>
      </c>
      <c r="D274" s="298" t="s">
        <v>1702</v>
      </c>
      <c r="E274" s="174" t="s">
        <v>166</v>
      </c>
      <c r="F274" s="53" t="s">
        <v>529</v>
      </c>
      <c r="G274" s="54"/>
      <c r="H274" s="55">
        <v>183</v>
      </c>
      <c r="I274" s="180">
        <v>4</v>
      </c>
      <c r="J274" s="201" t="s">
        <v>16</v>
      </c>
      <c r="K274" s="309"/>
      <c r="L274" s="341"/>
      <c r="M274" s="56">
        <f t="shared" si="21"/>
        <v>183</v>
      </c>
      <c r="N274" s="1">
        <v>52.18</v>
      </c>
      <c r="O274" s="57">
        <f t="shared" si="22"/>
        <v>9548.94</v>
      </c>
      <c r="P274" s="204" t="s">
        <v>1634</v>
      </c>
      <c r="Q274" s="212"/>
    </row>
    <row r="275" spans="1:17" ht="32.25" customHeight="1" x14ac:dyDescent="0.25">
      <c r="A275" s="136">
        <v>241</v>
      </c>
      <c r="B275" s="84" t="s">
        <v>559</v>
      </c>
      <c r="C275" s="12" t="s">
        <v>560</v>
      </c>
      <c r="D275" s="298">
        <v>242047</v>
      </c>
      <c r="E275" s="174" t="s">
        <v>166</v>
      </c>
      <c r="F275" s="53" t="s">
        <v>522</v>
      </c>
      <c r="G275" s="54"/>
      <c r="H275" s="56">
        <v>205</v>
      </c>
      <c r="I275" s="180">
        <v>6</v>
      </c>
      <c r="J275" s="201" t="s">
        <v>16</v>
      </c>
      <c r="K275" s="309"/>
      <c r="L275" s="341"/>
      <c r="M275" s="56">
        <f t="shared" si="21"/>
        <v>205</v>
      </c>
      <c r="N275" s="1">
        <v>30.14</v>
      </c>
      <c r="O275" s="57">
        <f t="shared" si="22"/>
        <v>6178.7</v>
      </c>
      <c r="P275" s="204"/>
      <c r="Q275" s="212"/>
    </row>
    <row r="276" spans="1:17" ht="32.25" customHeight="1" x14ac:dyDescent="0.25">
      <c r="A276" s="136">
        <v>242</v>
      </c>
      <c r="B276" s="84" t="s">
        <v>561</v>
      </c>
      <c r="C276" s="12" t="s">
        <v>562</v>
      </c>
      <c r="D276" s="298">
        <v>81989</v>
      </c>
      <c r="E276" s="174" t="s">
        <v>166</v>
      </c>
      <c r="F276" s="53" t="s">
        <v>525</v>
      </c>
      <c r="G276" s="54" t="s">
        <v>526</v>
      </c>
      <c r="H276" s="56">
        <v>448</v>
      </c>
      <c r="I276" s="180">
        <v>60</v>
      </c>
      <c r="J276" s="201" t="s">
        <v>16</v>
      </c>
      <c r="K276" s="309"/>
      <c r="L276" s="341"/>
      <c r="M276" s="56">
        <f t="shared" si="21"/>
        <v>448</v>
      </c>
      <c r="N276" s="1">
        <v>16.989999999999998</v>
      </c>
      <c r="O276" s="57">
        <f t="shared" si="22"/>
        <v>7611.5199999999995</v>
      </c>
      <c r="P276" s="204"/>
      <c r="Q276" s="212"/>
    </row>
    <row r="277" spans="1:17" ht="32.25" customHeight="1" x14ac:dyDescent="0.25">
      <c r="A277" s="137">
        <v>243</v>
      </c>
      <c r="B277" s="91" t="s">
        <v>563</v>
      </c>
      <c r="C277" s="12" t="s">
        <v>564</v>
      </c>
      <c r="D277" s="298">
        <v>32936</v>
      </c>
      <c r="E277" s="174" t="s">
        <v>166</v>
      </c>
      <c r="F277" s="53" t="s">
        <v>525</v>
      </c>
      <c r="G277" s="54" t="s">
        <v>526</v>
      </c>
      <c r="H277" s="56">
        <v>99</v>
      </c>
      <c r="I277" s="180">
        <v>60</v>
      </c>
      <c r="J277" s="201" t="s">
        <v>16</v>
      </c>
      <c r="K277" s="309"/>
      <c r="L277" s="341"/>
      <c r="M277" s="56">
        <f t="shared" si="21"/>
        <v>99</v>
      </c>
      <c r="N277" s="1">
        <v>17.88</v>
      </c>
      <c r="O277" s="57">
        <f t="shared" si="22"/>
        <v>1770.12</v>
      </c>
      <c r="P277" s="204"/>
      <c r="Q277" s="212"/>
    </row>
    <row r="278" spans="1:17" ht="32.25" customHeight="1" x14ac:dyDescent="0.25">
      <c r="A278" s="136">
        <v>244</v>
      </c>
      <c r="B278" s="84" t="s">
        <v>565</v>
      </c>
      <c r="C278" s="12" t="s">
        <v>566</v>
      </c>
      <c r="D278" s="298" t="s">
        <v>1704</v>
      </c>
      <c r="E278" s="174" t="s">
        <v>166</v>
      </c>
      <c r="F278" s="53" t="s">
        <v>529</v>
      </c>
      <c r="G278" s="54"/>
      <c r="H278" s="56">
        <v>89</v>
      </c>
      <c r="I278" s="180">
        <v>4</v>
      </c>
      <c r="J278" s="201" t="s">
        <v>16</v>
      </c>
      <c r="K278" s="309"/>
      <c r="L278" s="341"/>
      <c r="M278" s="56">
        <f t="shared" si="21"/>
        <v>89</v>
      </c>
      <c r="N278" s="1">
        <v>60.56</v>
      </c>
      <c r="O278" s="57">
        <f t="shared" si="22"/>
        <v>5389.84</v>
      </c>
      <c r="P278" s="204"/>
      <c r="Q278" s="212"/>
    </row>
    <row r="279" spans="1:17" ht="32.25" customHeight="1" x14ac:dyDescent="0.25">
      <c r="A279" s="448" t="str">
        <f>"Fruit and Vegetable = "&amp;DOLLAR(SUM(O280:O310),2)</f>
        <v>Fruit and Vegetable = $281,189.91</v>
      </c>
      <c r="B279" s="448"/>
      <c r="C279" s="41"/>
      <c r="D279" s="42"/>
      <c r="E279" s="43"/>
      <c r="F279" s="44"/>
      <c r="G279" s="41"/>
      <c r="H279" s="45"/>
      <c r="I279" s="46"/>
      <c r="J279" s="43"/>
      <c r="K279" s="78"/>
      <c r="L279" s="340"/>
      <c r="M279" s="48"/>
      <c r="N279" s="49"/>
      <c r="O279" s="50"/>
      <c r="P279" s="101"/>
      <c r="Q279" s="212"/>
    </row>
    <row r="280" spans="1:17" ht="32.25" customHeight="1" x14ac:dyDescent="0.25">
      <c r="A280" s="136">
        <v>245</v>
      </c>
      <c r="B280" s="179" t="s">
        <v>567</v>
      </c>
      <c r="C280" s="179" t="s">
        <v>18</v>
      </c>
      <c r="D280" s="299">
        <v>861854</v>
      </c>
      <c r="E280" s="174"/>
      <c r="F280" s="53" t="s">
        <v>343</v>
      </c>
      <c r="G280" s="291" t="s">
        <v>568</v>
      </c>
      <c r="H280" s="55">
        <v>91</v>
      </c>
      <c r="I280" s="180">
        <v>6</v>
      </c>
      <c r="J280" s="284" t="s">
        <v>16</v>
      </c>
      <c r="K280" s="309" t="s">
        <v>1710</v>
      </c>
      <c r="L280" s="341"/>
      <c r="M280" s="56">
        <f t="shared" si="21"/>
        <v>91</v>
      </c>
      <c r="N280" s="1">
        <v>53.36</v>
      </c>
      <c r="O280" s="57">
        <f t="shared" ref="O280:O310" si="23">M280*N280</f>
        <v>4855.76</v>
      </c>
      <c r="P280" s="204"/>
      <c r="Q280" s="212"/>
    </row>
    <row r="281" spans="1:17" ht="32.25" customHeight="1" x14ac:dyDescent="0.25">
      <c r="A281" s="226">
        <v>246</v>
      </c>
      <c r="B281" s="276" t="s">
        <v>569</v>
      </c>
      <c r="C281" s="219" t="s">
        <v>18</v>
      </c>
      <c r="D281" s="298">
        <v>580858</v>
      </c>
      <c r="E281" s="265"/>
      <c r="F281" s="199" t="s">
        <v>343</v>
      </c>
      <c r="G281" s="292" t="s">
        <v>570</v>
      </c>
      <c r="H281" s="227">
        <v>220</v>
      </c>
      <c r="I281" s="228">
        <v>6</v>
      </c>
      <c r="J281" s="284" t="s">
        <v>16</v>
      </c>
      <c r="K281" s="311" t="s">
        <v>1711</v>
      </c>
      <c r="L281" s="348"/>
      <c r="M281" s="229">
        <f t="shared" si="21"/>
        <v>220</v>
      </c>
      <c r="N281" s="230">
        <v>31.2</v>
      </c>
      <c r="O281" s="231">
        <f t="shared" si="23"/>
        <v>6864</v>
      </c>
      <c r="P281" s="225"/>
      <c r="Q281" s="212"/>
    </row>
    <row r="282" spans="1:17" ht="32.25" customHeight="1" x14ac:dyDescent="0.25">
      <c r="A282" s="226">
        <v>247</v>
      </c>
      <c r="B282" s="277" t="s">
        <v>1248</v>
      </c>
      <c r="C282" s="202" t="s">
        <v>1249</v>
      </c>
      <c r="D282" s="298" t="s">
        <v>1608</v>
      </c>
      <c r="E282" s="265"/>
      <c r="F282" s="199" t="s">
        <v>1250</v>
      </c>
      <c r="G282" s="292" t="s">
        <v>1257</v>
      </c>
      <c r="H282" s="227">
        <v>344</v>
      </c>
      <c r="I282" s="228">
        <v>72</v>
      </c>
      <c r="J282" s="201" t="s">
        <v>16</v>
      </c>
      <c r="K282" s="311"/>
      <c r="L282" s="348"/>
      <c r="M282" s="229">
        <f t="shared" si="21"/>
        <v>344</v>
      </c>
      <c r="N282" s="230">
        <v>36.770000000000003</v>
      </c>
      <c r="O282" s="231">
        <f t="shared" si="23"/>
        <v>12648.880000000001</v>
      </c>
      <c r="P282" s="225"/>
      <c r="Q282" s="212"/>
    </row>
    <row r="283" spans="1:17" ht="32.25" customHeight="1" x14ac:dyDescent="0.25">
      <c r="A283" s="226">
        <v>248</v>
      </c>
      <c r="B283" s="277" t="s">
        <v>1251</v>
      </c>
      <c r="C283" s="202" t="s">
        <v>1252</v>
      </c>
      <c r="D283" s="298" t="s">
        <v>1608</v>
      </c>
      <c r="E283" s="265"/>
      <c r="F283" s="199" t="s">
        <v>1250</v>
      </c>
      <c r="G283" s="292" t="s">
        <v>1257</v>
      </c>
      <c r="H283" s="227">
        <v>231</v>
      </c>
      <c r="I283" s="228">
        <v>72</v>
      </c>
      <c r="J283" s="201" t="s">
        <v>16</v>
      </c>
      <c r="K283" s="311"/>
      <c r="L283" s="348"/>
      <c r="M283" s="229">
        <f t="shared" si="21"/>
        <v>231</v>
      </c>
      <c r="N283" s="230">
        <v>36.770000000000003</v>
      </c>
      <c r="O283" s="231">
        <f t="shared" si="23"/>
        <v>8493.8700000000008</v>
      </c>
      <c r="P283" s="225"/>
      <c r="Q283" s="212"/>
    </row>
    <row r="284" spans="1:17" ht="32.25" customHeight="1" x14ac:dyDescent="0.25">
      <c r="A284" s="226">
        <v>249</v>
      </c>
      <c r="B284" s="277" t="s">
        <v>1253</v>
      </c>
      <c r="C284" s="202" t="s">
        <v>1254</v>
      </c>
      <c r="D284" s="298" t="s">
        <v>1608</v>
      </c>
      <c r="E284" s="265"/>
      <c r="F284" s="199" t="s">
        <v>1250</v>
      </c>
      <c r="G284" s="292" t="s">
        <v>1257</v>
      </c>
      <c r="H284" s="227">
        <v>267</v>
      </c>
      <c r="I284" s="228">
        <v>72</v>
      </c>
      <c r="J284" s="201" t="s">
        <v>16</v>
      </c>
      <c r="K284" s="311"/>
      <c r="L284" s="348"/>
      <c r="M284" s="229">
        <f t="shared" si="21"/>
        <v>267</v>
      </c>
      <c r="N284" s="230">
        <v>36.770000000000003</v>
      </c>
      <c r="O284" s="231">
        <f t="shared" si="23"/>
        <v>9817.59</v>
      </c>
      <c r="P284" s="225"/>
      <c r="Q284" s="212"/>
    </row>
    <row r="285" spans="1:17" ht="32.25" customHeight="1" x14ac:dyDescent="0.25">
      <c r="A285" s="226">
        <v>250</v>
      </c>
      <c r="B285" s="277" t="s">
        <v>1255</v>
      </c>
      <c r="C285" s="202" t="s">
        <v>1256</v>
      </c>
      <c r="D285" s="298">
        <v>610520</v>
      </c>
      <c r="E285" s="265"/>
      <c r="F285" s="199" t="s">
        <v>1250</v>
      </c>
      <c r="G285" s="292" t="s">
        <v>1257</v>
      </c>
      <c r="H285" s="227">
        <v>161</v>
      </c>
      <c r="I285" s="228">
        <v>72</v>
      </c>
      <c r="J285" s="201" t="s">
        <v>16</v>
      </c>
      <c r="K285" s="311"/>
      <c r="L285" s="348"/>
      <c r="M285" s="229">
        <f t="shared" si="21"/>
        <v>161</v>
      </c>
      <c r="N285" s="230">
        <v>36.770000000000003</v>
      </c>
      <c r="O285" s="231">
        <f t="shared" si="23"/>
        <v>5919.97</v>
      </c>
      <c r="P285" s="225"/>
      <c r="Q285" s="212"/>
    </row>
    <row r="286" spans="1:17" s="194" customFormat="1" ht="32.1" customHeight="1" x14ac:dyDescent="0.2">
      <c r="A286" s="163">
        <v>251</v>
      </c>
      <c r="B286" s="237" t="s">
        <v>1442</v>
      </c>
      <c r="C286" s="238" t="s">
        <v>18</v>
      </c>
      <c r="D286" s="293">
        <v>863505</v>
      </c>
      <c r="E286" s="239"/>
      <c r="F286" s="294" t="s">
        <v>343</v>
      </c>
      <c r="G286" s="295" t="s">
        <v>570</v>
      </c>
      <c r="H286" s="192">
        <v>101</v>
      </c>
      <c r="I286" s="165">
        <v>6</v>
      </c>
      <c r="J286" s="201" t="s">
        <v>16</v>
      </c>
      <c r="K286" s="310"/>
      <c r="L286" s="344"/>
      <c r="M286" s="192">
        <f t="shared" si="21"/>
        <v>101</v>
      </c>
      <c r="N286" s="326">
        <v>34.65</v>
      </c>
      <c r="O286" s="193">
        <f t="shared" si="23"/>
        <v>3499.6499999999996</v>
      </c>
      <c r="P286" s="208"/>
      <c r="Q286" s="213"/>
    </row>
    <row r="287" spans="1:17" ht="32.25" customHeight="1" x14ac:dyDescent="0.25">
      <c r="A287" s="226">
        <v>252</v>
      </c>
      <c r="B287" s="219" t="s">
        <v>571</v>
      </c>
      <c r="C287" s="219" t="s">
        <v>18</v>
      </c>
      <c r="D287" s="298">
        <v>283228</v>
      </c>
      <c r="E287" s="265"/>
      <c r="F287" s="199" t="s">
        <v>22</v>
      </c>
      <c r="G287" s="292" t="s">
        <v>570</v>
      </c>
      <c r="H287" s="227">
        <v>386</v>
      </c>
      <c r="I287" s="228">
        <v>20</v>
      </c>
      <c r="J287" s="284" t="s">
        <v>16</v>
      </c>
      <c r="K287" s="311" t="s">
        <v>1611</v>
      </c>
      <c r="L287" s="348">
        <v>24</v>
      </c>
      <c r="M287" s="229">
        <f t="shared" si="21"/>
        <v>322</v>
      </c>
      <c r="N287" s="230">
        <v>27.68</v>
      </c>
      <c r="O287" s="231">
        <f t="shared" si="23"/>
        <v>8912.9599999999991</v>
      </c>
      <c r="P287" s="225" t="s">
        <v>1712</v>
      </c>
      <c r="Q287" s="212"/>
    </row>
    <row r="288" spans="1:17" ht="32.25" customHeight="1" x14ac:dyDescent="0.25">
      <c r="A288" s="136">
        <v>253</v>
      </c>
      <c r="B288" s="179" t="s">
        <v>572</v>
      </c>
      <c r="C288" s="12" t="s">
        <v>573</v>
      </c>
      <c r="D288" s="299" t="s">
        <v>1608</v>
      </c>
      <c r="E288" s="174" t="s">
        <v>15</v>
      </c>
      <c r="F288" s="53" t="s">
        <v>574</v>
      </c>
      <c r="G288" s="3"/>
      <c r="H288" s="55">
        <v>357</v>
      </c>
      <c r="I288" s="180">
        <v>6</v>
      </c>
      <c r="J288" s="201" t="s">
        <v>16</v>
      </c>
      <c r="K288" s="309"/>
      <c r="L288" s="341"/>
      <c r="M288" s="56">
        <f t="shared" si="21"/>
        <v>357</v>
      </c>
      <c r="N288" s="1">
        <v>45.5</v>
      </c>
      <c r="O288" s="57">
        <f t="shared" si="23"/>
        <v>16243.5</v>
      </c>
      <c r="P288" s="204"/>
      <c r="Q288" s="212"/>
    </row>
    <row r="289" spans="1:17" ht="32.25" customHeight="1" x14ac:dyDescent="0.25">
      <c r="A289" s="136">
        <v>254</v>
      </c>
      <c r="B289" s="179" t="s">
        <v>575</v>
      </c>
      <c r="C289" s="179" t="s">
        <v>18</v>
      </c>
      <c r="D289" s="298">
        <v>305569</v>
      </c>
      <c r="E289" s="174"/>
      <c r="F289" s="53" t="s">
        <v>576</v>
      </c>
      <c r="G289" s="291" t="s">
        <v>570</v>
      </c>
      <c r="H289" s="55">
        <v>106</v>
      </c>
      <c r="I289" s="180">
        <v>30</v>
      </c>
      <c r="J289" s="284" t="s">
        <v>16</v>
      </c>
      <c r="K289" s="309" t="s">
        <v>1713</v>
      </c>
      <c r="L289" s="341"/>
      <c r="M289" s="56">
        <f t="shared" si="21"/>
        <v>106</v>
      </c>
      <c r="N289" s="1">
        <v>58.79</v>
      </c>
      <c r="O289" s="57">
        <f t="shared" si="23"/>
        <v>6231.74</v>
      </c>
      <c r="P289" s="204"/>
      <c r="Q289" s="212"/>
    </row>
    <row r="290" spans="1:17" ht="32.25" customHeight="1" x14ac:dyDescent="0.25">
      <c r="A290" s="136">
        <v>255</v>
      </c>
      <c r="B290" s="179" t="s">
        <v>577</v>
      </c>
      <c r="C290" s="179" t="s">
        <v>18</v>
      </c>
      <c r="D290" s="298">
        <v>433733</v>
      </c>
      <c r="E290" s="174"/>
      <c r="F290" s="53" t="s">
        <v>22</v>
      </c>
      <c r="G290" s="291" t="s">
        <v>570</v>
      </c>
      <c r="H290" s="55">
        <v>405</v>
      </c>
      <c r="I290" s="180">
        <v>20</v>
      </c>
      <c r="J290" s="284" t="s">
        <v>334</v>
      </c>
      <c r="K290" s="309" t="s">
        <v>1611</v>
      </c>
      <c r="L290" s="341">
        <v>24</v>
      </c>
      <c r="M290" s="56">
        <f t="shared" si="21"/>
        <v>338</v>
      </c>
      <c r="N290" s="1">
        <v>40.39</v>
      </c>
      <c r="O290" s="57">
        <f t="shared" si="23"/>
        <v>13651.82</v>
      </c>
      <c r="P290" s="204" t="s">
        <v>1712</v>
      </c>
      <c r="Q290" s="212"/>
    </row>
    <row r="291" spans="1:17" s="194" customFormat="1" ht="32.1" customHeight="1" x14ac:dyDescent="0.2">
      <c r="A291" s="166">
        <v>256</v>
      </c>
      <c r="B291" s="139" t="s">
        <v>1444</v>
      </c>
      <c r="C291" s="179" t="s">
        <v>18</v>
      </c>
      <c r="D291" s="285">
        <v>863495</v>
      </c>
      <c r="E291" s="124"/>
      <c r="F291" s="141" t="s">
        <v>343</v>
      </c>
      <c r="G291" s="291" t="s">
        <v>570</v>
      </c>
      <c r="H291" s="159">
        <v>210</v>
      </c>
      <c r="I291" s="165">
        <v>6</v>
      </c>
      <c r="J291" s="284" t="s">
        <v>16</v>
      </c>
      <c r="K291" s="373" t="s">
        <v>1611</v>
      </c>
      <c r="L291" s="344"/>
      <c r="M291" s="159">
        <f t="shared" si="21"/>
        <v>210</v>
      </c>
      <c r="N291" s="306">
        <v>33.92</v>
      </c>
      <c r="O291" s="160">
        <f t="shared" si="23"/>
        <v>7123.2000000000007</v>
      </c>
      <c r="P291" s="208"/>
      <c r="Q291" s="213"/>
    </row>
    <row r="292" spans="1:17" ht="32.25" customHeight="1" x14ac:dyDescent="0.25">
      <c r="A292" s="136">
        <v>257</v>
      </c>
      <c r="B292" s="179" t="s">
        <v>578</v>
      </c>
      <c r="C292" s="179" t="s">
        <v>18</v>
      </c>
      <c r="D292" s="298">
        <v>939306</v>
      </c>
      <c r="E292" s="174"/>
      <c r="F292" s="53" t="s">
        <v>22</v>
      </c>
      <c r="G292" s="291" t="s">
        <v>570</v>
      </c>
      <c r="H292" s="55">
        <v>350</v>
      </c>
      <c r="I292" s="180">
        <v>20</v>
      </c>
      <c r="J292" s="284" t="s">
        <v>16</v>
      </c>
      <c r="K292" s="375" t="s">
        <v>1611</v>
      </c>
      <c r="L292" s="341">
        <v>24</v>
      </c>
      <c r="M292" s="56">
        <f t="shared" si="21"/>
        <v>292</v>
      </c>
      <c r="N292" s="1">
        <v>25.88</v>
      </c>
      <c r="O292" s="57">
        <f t="shared" si="23"/>
        <v>7556.96</v>
      </c>
      <c r="P292" s="204" t="s">
        <v>1712</v>
      </c>
      <c r="Q292" s="212"/>
    </row>
    <row r="293" spans="1:17" s="194" customFormat="1" ht="32.1" customHeight="1" x14ac:dyDescent="0.2">
      <c r="A293" s="166">
        <v>258</v>
      </c>
      <c r="B293" s="139" t="s">
        <v>1445</v>
      </c>
      <c r="C293" s="179" t="s">
        <v>18</v>
      </c>
      <c r="D293" s="285">
        <v>863494</v>
      </c>
      <c r="E293" s="124"/>
      <c r="F293" s="141" t="s">
        <v>343</v>
      </c>
      <c r="G293" s="164" t="s">
        <v>1443</v>
      </c>
      <c r="H293" s="159">
        <v>105</v>
      </c>
      <c r="I293" s="165">
        <v>6</v>
      </c>
      <c r="J293" s="284" t="s">
        <v>16</v>
      </c>
      <c r="K293" s="310" t="s">
        <v>1611</v>
      </c>
      <c r="L293" s="344"/>
      <c r="M293" s="159">
        <f t="shared" si="21"/>
        <v>105</v>
      </c>
      <c r="N293" s="306">
        <v>37.450000000000003</v>
      </c>
      <c r="O293" s="160">
        <f t="shared" si="23"/>
        <v>3932.2500000000005</v>
      </c>
      <c r="P293" s="208"/>
      <c r="Q293" s="213"/>
    </row>
    <row r="294" spans="1:17" ht="32.25" customHeight="1" x14ac:dyDescent="0.25">
      <c r="A294" s="136">
        <v>259</v>
      </c>
      <c r="B294" s="179" t="s">
        <v>579</v>
      </c>
      <c r="C294" s="179" t="s">
        <v>18</v>
      </c>
      <c r="D294" s="298">
        <v>254963</v>
      </c>
      <c r="E294" s="174"/>
      <c r="F294" s="53" t="s">
        <v>22</v>
      </c>
      <c r="G294" s="291" t="s">
        <v>570</v>
      </c>
      <c r="H294" s="55">
        <v>402</v>
      </c>
      <c r="I294" s="180">
        <v>20</v>
      </c>
      <c r="J294" s="284" t="s">
        <v>16</v>
      </c>
      <c r="K294" s="309" t="s">
        <v>1713</v>
      </c>
      <c r="L294" s="341">
        <v>30</v>
      </c>
      <c r="M294" s="56">
        <f t="shared" si="21"/>
        <v>268</v>
      </c>
      <c r="N294" s="1">
        <v>27.13</v>
      </c>
      <c r="O294" s="57">
        <f t="shared" si="23"/>
        <v>7270.84</v>
      </c>
      <c r="P294" s="204" t="s">
        <v>1715</v>
      </c>
      <c r="Q294" s="212"/>
    </row>
    <row r="295" spans="1:17" ht="32.25" customHeight="1" x14ac:dyDescent="0.25">
      <c r="A295" s="226">
        <v>260</v>
      </c>
      <c r="B295" s="219" t="s">
        <v>580</v>
      </c>
      <c r="C295" s="13" t="s">
        <v>581</v>
      </c>
      <c r="D295" s="298">
        <v>558079</v>
      </c>
      <c r="E295" s="265"/>
      <c r="F295" s="199" t="s">
        <v>582</v>
      </c>
      <c r="G295" s="200" t="s">
        <v>583</v>
      </c>
      <c r="H295" s="227">
        <v>114</v>
      </c>
      <c r="I295" s="228">
        <v>15</v>
      </c>
      <c r="J295" s="201" t="s">
        <v>334</v>
      </c>
      <c r="K295" s="311"/>
      <c r="L295" s="348"/>
      <c r="M295" s="229">
        <f t="shared" si="21"/>
        <v>114</v>
      </c>
      <c r="N295" s="230">
        <v>64.510000000000005</v>
      </c>
      <c r="O295" s="231">
        <f t="shared" si="23"/>
        <v>7354.14</v>
      </c>
      <c r="P295" s="225"/>
      <c r="Q295" s="212"/>
    </row>
    <row r="296" spans="1:17" ht="32.25" customHeight="1" x14ac:dyDescent="0.25">
      <c r="A296" s="226">
        <v>261</v>
      </c>
      <c r="B296" s="219" t="s">
        <v>1324</v>
      </c>
      <c r="C296" s="20" t="s">
        <v>1325</v>
      </c>
      <c r="D296" s="298" t="s">
        <v>1608</v>
      </c>
      <c r="E296" s="240"/>
      <c r="F296" s="241" t="s">
        <v>1326</v>
      </c>
      <c r="G296" s="292" t="s">
        <v>1327</v>
      </c>
      <c r="H296" s="227">
        <v>126</v>
      </c>
      <c r="I296" s="228">
        <v>144</v>
      </c>
      <c r="J296" s="201" t="s">
        <v>16</v>
      </c>
      <c r="K296" s="311"/>
      <c r="L296" s="348"/>
      <c r="M296" s="229">
        <f t="shared" si="21"/>
        <v>126</v>
      </c>
      <c r="N296" s="230">
        <v>60.72</v>
      </c>
      <c r="O296" s="231">
        <f t="shared" si="23"/>
        <v>7650.72</v>
      </c>
      <c r="P296" s="225"/>
      <c r="Q296" s="212"/>
    </row>
    <row r="297" spans="1:17" ht="32.25" customHeight="1" x14ac:dyDescent="0.25">
      <c r="A297" s="226">
        <v>262</v>
      </c>
      <c r="B297" s="219" t="s">
        <v>584</v>
      </c>
      <c r="C297" s="219" t="s">
        <v>18</v>
      </c>
      <c r="D297" s="298">
        <v>25855</v>
      </c>
      <c r="E297" s="240"/>
      <c r="F297" s="241" t="s">
        <v>343</v>
      </c>
      <c r="G297" s="75" t="s">
        <v>585</v>
      </c>
      <c r="H297" s="227">
        <v>100</v>
      </c>
      <c r="I297" s="228">
        <v>6</v>
      </c>
      <c r="J297" s="284" t="s">
        <v>334</v>
      </c>
      <c r="K297" s="311" t="s">
        <v>1716</v>
      </c>
      <c r="L297" s="348"/>
      <c r="M297" s="229">
        <f t="shared" si="21"/>
        <v>100</v>
      </c>
      <c r="N297" s="230">
        <v>54.8</v>
      </c>
      <c r="O297" s="231">
        <f t="shared" si="23"/>
        <v>5480</v>
      </c>
      <c r="P297" s="225"/>
      <c r="Q297" s="212"/>
    </row>
    <row r="298" spans="1:17" ht="32.25" customHeight="1" x14ac:dyDescent="0.25">
      <c r="A298" s="226">
        <v>263</v>
      </c>
      <c r="B298" s="219" t="s">
        <v>586</v>
      </c>
      <c r="C298" s="219" t="s">
        <v>18</v>
      </c>
      <c r="D298" s="298">
        <v>342885</v>
      </c>
      <c r="E298" s="265"/>
      <c r="F298" s="199" t="s">
        <v>343</v>
      </c>
      <c r="G298" s="292" t="s">
        <v>587</v>
      </c>
      <c r="H298" s="227">
        <v>153</v>
      </c>
      <c r="I298" s="228">
        <v>6</v>
      </c>
      <c r="J298" s="284" t="s">
        <v>16</v>
      </c>
      <c r="K298" s="311" t="s">
        <v>1619</v>
      </c>
      <c r="L298" s="348"/>
      <c r="M298" s="229">
        <f t="shared" si="21"/>
        <v>153</v>
      </c>
      <c r="N298" s="230">
        <v>75.89</v>
      </c>
      <c r="O298" s="231">
        <f t="shared" si="23"/>
        <v>11611.17</v>
      </c>
      <c r="P298" s="225"/>
      <c r="Q298" s="212"/>
    </row>
    <row r="299" spans="1:17" ht="32.25" customHeight="1" x14ac:dyDescent="0.25">
      <c r="A299" s="218">
        <v>264</v>
      </c>
      <c r="B299" s="219" t="s">
        <v>588</v>
      </c>
      <c r="C299" s="219" t="s">
        <v>18</v>
      </c>
      <c r="D299" s="298">
        <v>288570</v>
      </c>
      <c r="E299" s="265"/>
      <c r="F299" s="199" t="s">
        <v>589</v>
      </c>
      <c r="G299" s="292" t="s">
        <v>587</v>
      </c>
      <c r="H299" s="227">
        <v>109</v>
      </c>
      <c r="I299" s="228">
        <v>12</v>
      </c>
      <c r="J299" s="284" t="s">
        <v>334</v>
      </c>
      <c r="K299" s="311" t="s">
        <v>1619</v>
      </c>
      <c r="L299" s="348">
        <v>8</v>
      </c>
      <c r="M299" s="229">
        <f t="shared" si="21"/>
        <v>164</v>
      </c>
      <c r="N299" s="230">
        <v>61.83</v>
      </c>
      <c r="O299" s="231">
        <f t="shared" si="23"/>
        <v>10140.119999999999</v>
      </c>
      <c r="P299" s="225"/>
      <c r="Q299" s="212"/>
    </row>
    <row r="300" spans="1:17" ht="32.25" customHeight="1" x14ac:dyDescent="0.25">
      <c r="A300" s="226">
        <v>265</v>
      </c>
      <c r="B300" s="219" t="s">
        <v>590</v>
      </c>
      <c r="C300" s="13" t="s">
        <v>591</v>
      </c>
      <c r="D300" s="298">
        <v>385067</v>
      </c>
      <c r="E300" s="265" t="s">
        <v>20</v>
      </c>
      <c r="F300" s="199" t="s">
        <v>180</v>
      </c>
      <c r="G300" s="242" t="s">
        <v>592</v>
      </c>
      <c r="H300" s="227">
        <v>311</v>
      </c>
      <c r="I300" s="228">
        <v>30</v>
      </c>
      <c r="J300" s="201" t="s">
        <v>16</v>
      </c>
      <c r="K300" s="311"/>
      <c r="L300" s="348"/>
      <c r="M300" s="229">
        <f t="shared" si="21"/>
        <v>311</v>
      </c>
      <c r="N300" s="230">
        <v>76.17</v>
      </c>
      <c r="O300" s="231">
        <f t="shared" si="23"/>
        <v>23688.87</v>
      </c>
      <c r="P300" s="225"/>
      <c r="Q300" s="212"/>
    </row>
    <row r="301" spans="1:17" ht="32.25" customHeight="1" x14ac:dyDescent="0.25">
      <c r="A301" s="136">
        <v>266</v>
      </c>
      <c r="B301" s="179" t="s">
        <v>593</v>
      </c>
      <c r="C301" s="179" t="s">
        <v>18</v>
      </c>
      <c r="D301" s="298">
        <v>548123</v>
      </c>
      <c r="E301" s="174"/>
      <c r="F301" s="53" t="s">
        <v>343</v>
      </c>
      <c r="G301" s="54"/>
      <c r="H301" s="55">
        <v>324</v>
      </c>
      <c r="I301" s="180">
        <v>6</v>
      </c>
      <c r="J301" s="284" t="s">
        <v>334</v>
      </c>
      <c r="K301" s="309" t="s">
        <v>1717</v>
      </c>
      <c r="L301" s="341"/>
      <c r="M301" s="56">
        <f t="shared" si="21"/>
        <v>324</v>
      </c>
      <c r="N301" s="1">
        <v>60.3</v>
      </c>
      <c r="O301" s="57">
        <f t="shared" si="23"/>
        <v>19537.2</v>
      </c>
      <c r="P301" s="204"/>
      <c r="Q301" s="212"/>
    </row>
    <row r="302" spans="1:17" ht="32.25" customHeight="1" x14ac:dyDescent="0.25">
      <c r="A302" s="136">
        <v>267</v>
      </c>
      <c r="B302" s="179" t="s">
        <v>594</v>
      </c>
      <c r="C302" s="12" t="s">
        <v>595</v>
      </c>
      <c r="D302" s="298" t="s">
        <v>1608</v>
      </c>
      <c r="E302" s="174" t="s">
        <v>67</v>
      </c>
      <c r="F302" s="53" t="s">
        <v>343</v>
      </c>
      <c r="G302" s="52" t="s">
        <v>583</v>
      </c>
      <c r="H302" s="55">
        <v>96</v>
      </c>
      <c r="I302" s="180">
        <v>6</v>
      </c>
      <c r="J302" s="201" t="s">
        <v>16</v>
      </c>
      <c r="K302" s="309"/>
      <c r="L302" s="341"/>
      <c r="M302" s="56">
        <f t="shared" si="21"/>
        <v>96</v>
      </c>
      <c r="N302" s="1">
        <v>52.26</v>
      </c>
      <c r="O302" s="57">
        <f t="shared" si="23"/>
        <v>5016.96</v>
      </c>
      <c r="P302" s="204"/>
      <c r="Q302" s="212"/>
    </row>
    <row r="303" spans="1:17" ht="32.25" customHeight="1" x14ac:dyDescent="0.25">
      <c r="A303" s="136">
        <v>268</v>
      </c>
      <c r="B303" s="179" t="s">
        <v>596</v>
      </c>
      <c r="C303" s="12" t="s">
        <v>597</v>
      </c>
      <c r="D303" s="298">
        <v>537967</v>
      </c>
      <c r="E303" s="174" t="s">
        <v>67</v>
      </c>
      <c r="F303" s="53" t="s">
        <v>343</v>
      </c>
      <c r="G303" s="54" t="s">
        <v>583</v>
      </c>
      <c r="H303" s="55">
        <v>97</v>
      </c>
      <c r="I303" s="180">
        <v>6</v>
      </c>
      <c r="J303" s="201" t="s">
        <v>16</v>
      </c>
      <c r="K303" s="309"/>
      <c r="L303" s="354"/>
      <c r="M303" s="56">
        <f t="shared" si="21"/>
        <v>97</v>
      </c>
      <c r="N303" s="1">
        <v>45.47</v>
      </c>
      <c r="O303" s="57">
        <f t="shared" si="23"/>
        <v>4410.59</v>
      </c>
      <c r="P303" s="204"/>
      <c r="Q303" s="212"/>
    </row>
    <row r="304" spans="1:17" ht="32.25" customHeight="1" x14ac:dyDescent="0.25">
      <c r="A304" s="136">
        <v>269</v>
      </c>
      <c r="B304" s="179" t="s">
        <v>598</v>
      </c>
      <c r="C304" s="179" t="s">
        <v>18</v>
      </c>
      <c r="D304" s="298">
        <v>283405</v>
      </c>
      <c r="E304" s="174"/>
      <c r="F304" s="53" t="s">
        <v>22</v>
      </c>
      <c r="G304" s="291" t="s">
        <v>570</v>
      </c>
      <c r="H304" s="55">
        <v>337</v>
      </c>
      <c r="I304" s="180">
        <v>20</v>
      </c>
      <c r="J304" s="284" t="s">
        <v>16</v>
      </c>
      <c r="K304" s="309" t="s">
        <v>1611</v>
      </c>
      <c r="L304" s="354">
        <v>30</v>
      </c>
      <c r="M304" s="56">
        <f t="shared" si="21"/>
        <v>225</v>
      </c>
      <c r="N304" s="1">
        <v>43.69</v>
      </c>
      <c r="O304" s="57">
        <f t="shared" si="23"/>
        <v>9830.25</v>
      </c>
      <c r="P304" s="204" t="s">
        <v>1715</v>
      </c>
      <c r="Q304" s="212"/>
    </row>
    <row r="305" spans="1:17" ht="32.25" customHeight="1" x14ac:dyDescent="0.25">
      <c r="A305" s="136">
        <v>270</v>
      </c>
      <c r="B305" s="179" t="s">
        <v>599</v>
      </c>
      <c r="C305" s="179" t="s">
        <v>18</v>
      </c>
      <c r="D305" s="298">
        <v>149868</v>
      </c>
      <c r="E305" s="174"/>
      <c r="F305" s="53" t="s">
        <v>343</v>
      </c>
      <c r="G305" s="291" t="s">
        <v>570</v>
      </c>
      <c r="H305" s="55">
        <v>179</v>
      </c>
      <c r="I305" s="180">
        <v>6</v>
      </c>
      <c r="J305" s="284" t="s">
        <v>334</v>
      </c>
      <c r="K305" s="309" t="s">
        <v>1716</v>
      </c>
      <c r="L305" s="341"/>
      <c r="M305" s="56">
        <f t="shared" si="21"/>
        <v>179</v>
      </c>
      <c r="N305" s="1">
        <v>56.8</v>
      </c>
      <c r="O305" s="57">
        <f t="shared" si="23"/>
        <v>10167.199999999999</v>
      </c>
      <c r="P305" s="204"/>
      <c r="Q305" s="212"/>
    </row>
    <row r="306" spans="1:17" ht="32.25" customHeight="1" x14ac:dyDescent="0.25">
      <c r="A306" s="136">
        <v>271</v>
      </c>
      <c r="B306" s="179" t="s">
        <v>600</v>
      </c>
      <c r="C306" s="179" t="s">
        <v>18</v>
      </c>
      <c r="D306" s="298">
        <v>149871</v>
      </c>
      <c r="E306" s="174"/>
      <c r="F306" s="53" t="s">
        <v>343</v>
      </c>
      <c r="G306" s="291" t="s">
        <v>570</v>
      </c>
      <c r="H306" s="55">
        <v>153</v>
      </c>
      <c r="I306" s="180">
        <v>6</v>
      </c>
      <c r="J306" s="284" t="s">
        <v>334</v>
      </c>
      <c r="K306" s="309" t="s">
        <v>1716</v>
      </c>
      <c r="L306" s="341"/>
      <c r="M306" s="56">
        <f t="shared" si="21"/>
        <v>153</v>
      </c>
      <c r="N306" s="1">
        <v>56.8</v>
      </c>
      <c r="O306" s="57">
        <f t="shared" si="23"/>
        <v>8690.4</v>
      </c>
      <c r="P306" s="204"/>
      <c r="Q306" s="212"/>
    </row>
    <row r="307" spans="1:17" s="194" customFormat="1" ht="32.1" customHeight="1" x14ac:dyDescent="0.2">
      <c r="A307" s="163">
        <v>272</v>
      </c>
      <c r="B307" s="129" t="s">
        <v>1575</v>
      </c>
      <c r="C307" s="179" t="s">
        <v>18</v>
      </c>
      <c r="D307" s="285">
        <v>397573</v>
      </c>
      <c r="E307" s="124"/>
      <c r="F307" s="141" t="s">
        <v>1576</v>
      </c>
      <c r="G307" s="164" t="s">
        <v>1443</v>
      </c>
      <c r="H307" s="159">
        <v>91</v>
      </c>
      <c r="I307" s="165">
        <v>24</v>
      </c>
      <c r="J307" s="284" t="s">
        <v>334</v>
      </c>
      <c r="K307" s="310" t="s">
        <v>1611</v>
      </c>
      <c r="L307" s="344">
        <v>36</v>
      </c>
      <c r="M307" s="159">
        <f t="shared" si="21"/>
        <v>61</v>
      </c>
      <c r="N307" s="306">
        <v>51.47</v>
      </c>
      <c r="O307" s="160">
        <f t="shared" si="23"/>
        <v>3139.67</v>
      </c>
      <c r="P307" s="208" t="s">
        <v>1719</v>
      </c>
      <c r="Q307" s="213"/>
    </row>
    <row r="308" spans="1:17" ht="32.25" customHeight="1" x14ac:dyDescent="0.25">
      <c r="A308" s="136">
        <v>273</v>
      </c>
      <c r="B308" s="179" t="s">
        <v>601</v>
      </c>
      <c r="C308" s="179" t="s">
        <v>18</v>
      </c>
      <c r="D308" s="298" t="s">
        <v>1709</v>
      </c>
      <c r="E308" s="174"/>
      <c r="F308" s="53" t="s">
        <v>576</v>
      </c>
      <c r="G308" s="291" t="s">
        <v>570</v>
      </c>
      <c r="H308" s="55">
        <v>286</v>
      </c>
      <c r="I308" s="180">
        <v>30</v>
      </c>
      <c r="J308" s="284" t="s">
        <v>334</v>
      </c>
      <c r="K308" s="309" t="s">
        <v>1718</v>
      </c>
      <c r="L308" s="341"/>
      <c r="M308" s="56">
        <f t="shared" si="21"/>
        <v>286</v>
      </c>
      <c r="N308" s="1">
        <v>59.28</v>
      </c>
      <c r="O308" s="57">
        <f t="shared" si="23"/>
        <v>16954.080000000002</v>
      </c>
      <c r="P308" s="204"/>
      <c r="Q308" s="212"/>
    </row>
    <row r="309" spans="1:17" ht="32.25" customHeight="1" x14ac:dyDescent="0.25">
      <c r="A309" s="136">
        <v>274</v>
      </c>
      <c r="B309" s="179" t="s">
        <v>602</v>
      </c>
      <c r="C309" s="179" t="s">
        <v>18</v>
      </c>
      <c r="D309" s="298">
        <v>878218</v>
      </c>
      <c r="E309" s="174"/>
      <c r="F309" s="53" t="s">
        <v>343</v>
      </c>
      <c r="G309" s="291" t="s">
        <v>570</v>
      </c>
      <c r="H309" s="55">
        <v>102</v>
      </c>
      <c r="I309" s="180">
        <v>6</v>
      </c>
      <c r="J309" s="284" t="s">
        <v>16</v>
      </c>
      <c r="K309" s="309" t="s">
        <v>1611</v>
      </c>
      <c r="L309" s="341"/>
      <c r="M309" s="56">
        <f t="shared" si="21"/>
        <v>102</v>
      </c>
      <c r="N309" s="1">
        <v>28.3</v>
      </c>
      <c r="O309" s="57">
        <f t="shared" si="23"/>
        <v>2886.6</v>
      </c>
      <c r="P309" s="204"/>
      <c r="Q309" s="212"/>
    </row>
    <row r="310" spans="1:17" ht="32.25" customHeight="1" x14ac:dyDescent="0.25">
      <c r="A310" s="136">
        <v>275</v>
      </c>
      <c r="B310" s="179" t="s">
        <v>603</v>
      </c>
      <c r="C310" s="179" t="s">
        <v>18</v>
      </c>
      <c r="D310" s="298">
        <v>629011</v>
      </c>
      <c r="E310" s="174"/>
      <c r="F310" s="53" t="s">
        <v>22</v>
      </c>
      <c r="G310" s="291" t="s">
        <v>570</v>
      </c>
      <c r="H310" s="55">
        <v>401</v>
      </c>
      <c r="I310" s="180">
        <v>20</v>
      </c>
      <c r="J310" s="284" t="s">
        <v>334</v>
      </c>
      <c r="K310" s="309" t="s">
        <v>1714</v>
      </c>
      <c r="L310" s="341"/>
      <c r="M310" s="56">
        <f t="shared" si="21"/>
        <v>401</v>
      </c>
      <c r="N310" s="1">
        <v>28.95</v>
      </c>
      <c r="O310" s="57">
        <f t="shared" si="23"/>
        <v>11608.949999999999</v>
      </c>
      <c r="P310" s="204"/>
      <c r="Q310" s="212"/>
    </row>
    <row r="311" spans="1:17" ht="32.25" customHeight="1" x14ac:dyDescent="0.25">
      <c r="A311" s="448" t="str">
        <f>"Gluten Free = "&amp;DOLLAR(SUM(O312:O318),2)</f>
        <v>Gluten Free = $23,312.37</v>
      </c>
      <c r="B311" s="448"/>
      <c r="C311" s="41"/>
      <c r="D311" s="42"/>
      <c r="E311" s="43"/>
      <c r="F311" s="44"/>
      <c r="G311" s="41"/>
      <c r="H311" s="45"/>
      <c r="I311" s="46"/>
      <c r="J311" s="43"/>
      <c r="K311" s="78"/>
      <c r="L311" s="340"/>
      <c r="M311" s="48"/>
      <c r="N311" s="49"/>
      <c r="O311" s="50"/>
      <c r="P311" s="101"/>
      <c r="Q311" s="212"/>
    </row>
    <row r="312" spans="1:17" s="194" customFormat="1" ht="32.1" customHeight="1" x14ac:dyDescent="0.2">
      <c r="A312" s="163">
        <v>276</v>
      </c>
      <c r="B312" s="129" t="s">
        <v>1483</v>
      </c>
      <c r="C312" s="146" t="s">
        <v>604</v>
      </c>
      <c r="D312" s="285">
        <v>569591</v>
      </c>
      <c r="E312" s="4" t="s">
        <v>15</v>
      </c>
      <c r="F312" s="125" t="s">
        <v>1484</v>
      </c>
      <c r="G312" s="164"/>
      <c r="H312" s="159">
        <v>110</v>
      </c>
      <c r="I312" s="143">
        <v>144</v>
      </c>
      <c r="J312" s="284" t="s">
        <v>16</v>
      </c>
      <c r="K312" s="315"/>
      <c r="L312" s="344"/>
      <c r="M312" s="159">
        <f t="shared" si="21"/>
        <v>110</v>
      </c>
      <c r="N312" s="306">
        <v>36.130000000000003</v>
      </c>
      <c r="O312" s="160">
        <f t="shared" ref="O312:O318" si="24">M312*N312</f>
        <v>3974.3</v>
      </c>
      <c r="P312" s="208"/>
      <c r="Q312" s="213"/>
    </row>
    <row r="313" spans="1:17" s="194" customFormat="1" ht="32.1" customHeight="1" x14ac:dyDescent="0.2">
      <c r="A313" s="166">
        <v>277</v>
      </c>
      <c r="B313" s="142" t="s">
        <v>1485</v>
      </c>
      <c r="C313" s="146" t="s">
        <v>1486</v>
      </c>
      <c r="D313" s="285">
        <v>333596</v>
      </c>
      <c r="E313" s="4" t="s">
        <v>166</v>
      </c>
      <c r="F313" s="125" t="s">
        <v>341</v>
      </c>
      <c r="G313" s="164"/>
      <c r="H313" s="159">
        <v>97</v>
      </c>
      <c r="I313" s="143">
        <v>10</v>
      </c>
      <c r="J313" s="201" t="s">
        <v>16</v>
      </c>
      <c r="K313" s="315"/>
      <c r="L313" s="344"/>
      <c r="M313" s="159">
        <f t="shared" si="21"/>
        <v>97</v>
      </c>
      <c r="N313" s="306">
        <v>61.17</v>
      </c>
      <c r="O313" s="160">
        <f t="shared" si="24"/>
        <v>5933.49</v>
      </c>
      <c r="P313" s="208"/>
      <c r="Q313" s="213"/>
    </row>
    <row r="314" spans="1:17" s="194" customFormat="1" ht="32.1" customHeight="1" x14ac:dyDescent="0.2">
      <c r="A314" s="163">
        <v>278</v>
      </c>
      <c r="B314" s="129" t="s">
        <v>1487</v>
      </c>
      <c r="C314" s="146" t="s">
        <v>1488</v>
      </c>
      <c r="D314" s="285">
        <v>344716</v>
      </c>
      <c r="E314" s="4" t="s">
        <v>15</v>
      </c>
      <c r="F314" s="125" t="s">
        <v>1489</v>
      </c>
      <c r="G314" s="164"/>
      <c r="H314" s="159">
        <v>91</v>
      </c>
      <c r="I314" s="143">
        <v>36</v>
      </c>
      <c r="J314" s="284" t="s">
        <v>16</v>
      </c>
      <c r="K314" s="315"/>
      <c r="L314" s="344"/>
      <c r="M314" s="159">
        <f t="shared" si="21"/>
        <v>91</v>
      </c>
      <c r="N314" s="306">
        <v>41.44</v>
      </c>
      <c r="O314" s="160">
        <f t="shared" si="24"/>
        <v>3771.04</v>
      </c>
      <c r="P314" s="208"/>
      <c r="Q314" s="213"/>
    </row>
    <row r="315" spans="1:17" s="194" customFormat="1" ht="32.1" customHeight="1" x14ac:dyDescent="0.2">
      <c r="A315" s="163">
        <v>279</v>
      </c>
      <c r="B315" s="148" t="s">
        <v>1490</v>
      </c>
      <c r="C315" s="146" t="s">
        <v>1491</v>
      </c>
      <c r="D315" s="285">
        <v>488837</v>
      </c>
      <c r="E315" s="4" t="s">
        <v>166</v>
      </c>
      <c r="F315" s="125" t="s">
        <v>1492</v>
      </c>
      <c r="G315" s="164"/>
      <c r="H315" s="159">
        <v>88</v>
      </c>
      <c r="I315" s="143">
        <v>96</v>
      </c>
      <c r="J315" s="201" t="s">
        <v>16</v>
      </c>
      <c r="K315" s="315"/>
      <c r="L315" s="344"/>
      <c r="M315" s="159">
        <f t="shared" si="21"/>
        <v>88</v>
      </c>
      <c r="N315" s="306">
        <v>20.61</v>
      </c>
      <c r="O315" s="160">
        <f t="shared" si="24"/>
        <v>1813.6799999999998</v>
      </c>
      <c r="P315" s="208"/>
      <c r="Q315" s="213"/>
    </row>
    <row r="316" spans="1:17" s="194" customFormat="1" ht="32.1" customHeight="1" x14ac:dyDescent="0.2">
      <c r="A316" s="166">
        <v>280</v>
      </c>
      <c r="B316" s="142" t="s">
        <v>1493</v>
      </c>
      <c r="C316" s="146" t="s">
        <v>1494</v>
      </c>
      <c r="D316" s="285">
        <v>341073</v>
      </c>
      <c r="E316" s="4" t="s">
        <v>15</v>
      </c>
      <c r="F316" s="125" t="s">
        <v>1446</v>
      </c>
      <c r="G316" s="164"/>
      <c r="H316" s="159">
        <v>96</v>
      </c>
      <c r="I316" s="143">
        <v>20</v>
      </c>
      <c r="J316" s="284" t="s">
        <v>16</v>
      </c>
      <c r="K316" s="315"/>
      <c r="L316" s="344"/>
      <c r="M316" s="159">
        <f t="shared" si="21"/>
        <v>96</v>
      </c>
      <c r="N316" s="306">
        <v>32.700000000000003</v>
      </c>
      <c r="O316" s="160">
        <f t="shared" si="24"/>
        <v>3139.2000000000003</v>
      </c>
      <c r="P316" s="208"/>
      <c r="Q316" s="213"/>
    </row>
    <row r="317" spans="1:17" s="194" customFormat="1" ht="32.1" customHeight="1" x14ac:dyDescent="0.2">
      <c r="A317" s="166">
        <v>281</v>
      </c>
      <c r="B317" s="142" t="s">
        <v>1495</v>
      </c>
      <c r="C317" s="146" t="s">
        <v>1496</v>
      </c>
      <c r="D317" s="285">
        <v>344720</v>
      </c>
      <c r="E317" s="4" t="s">
        <v>15</v>
      </c>
      <c r="F317" s="125" t="s">
        <v>1497</v>
      </c>
      <c r="G317" s="164"/>
      <c r="H317" s="159">
        <v>108</v>
      </c>
      <c r="I317" s="143">
        <v>24</v>
      </c>
      <c r="J317" s="284" t="s">
        <v>16</v>
      </c>
      <c r="K317" s="315"/>
      <c r="L317" s="344"/>
      <c r="M317" s="159">
        <f t="shared" si="21"/>
        <v>108</v>
      </c>
      <c r="N317" s="306">
        <v>21.91</v>
      </c>
      <c r="O317" s="160">
        <f t="shared" si="24"/>
        <v>2366.2800000000002</v>
      </c>
      <c r="P317" s="208"/>
      <c r="Q317" s="213"/>
    </row>
    <row r="318" spans="1:17" s="194" customFormat="1" ht="32.1" customHeight="1" x14ac:dyDescent="0.2">
      <c r="A318" s="166">
        <v>282</v>
      </c>
      <c r="B318" s="142" t="s">
        <v>1498</v>
      </c>
      <c r="C318" s="146" t="s">
        <v>1499</v>
      </c>
      <c r="D318" s="285">
        <v>344721</v>
      </c>
      <c r="E318" s="4" t="s">
        <v>15</v>
      </c>
      <c r="F318" s="125" t="s">
        <v>1500</v>
      </c>
      <c r="G318" s="164"/>
      <c r="H318" s="159">
        <v>102</v>
      </c>
      <c r="I318" s="143">
        <v>24</v>
      </c>
      <c r="J318" s="284" t="s">
        <v>16</v>
      </c>
      <c r="K318" s="315"/>
      <c r="L318" s="344"/>
      <c r="M318" s="159">
        <f t="shared" si="21"/>
        <v>102</v>
      </c>
      <c r="N318" s="306">
        <v>22.69</v>
      </c>
      <c r="O318" s="160">
        <f t="shared" si="24"/>
        <v>2314.38</v>
      </c>
      <c r="P318" s="208"/>
      <c r="Q318" s="213"/>
    </row>
    <row r="319" spans="1:17" ht="32.25" customHeight="1" x14ac:dyDescent="0.25">
      <c r="A319" s="448" t="str">
        <f>"Juice and Beverages = "&amp;DOLLAR(SUM(O320:O344),2)</f>
        <v>Juice and Beverages = $241,689.43</v>
      </c>
      <c r="B319" s="448"/>
      <c r="C319" s="41"/>
      <c r="D319" s="42"/>
      <c r="E319" s="43"/>
      <c r="F319" s="44"/>
      <c r="G319" s="41"/>
      <c r="H319" s="45"/>
      <c r="I319" s="46"/>
      <c r="J319" s="43"/>
      <c r="K319" s="78"/>
      <c r="L319" s="340"/>
      <c r="M319" s="48"/>
      <c r="N319" s="49"/>
      <c r="O319" s="50"/>
      <c r="P319" s="101"/>
      <c r="Q319" s="212"/>
    </row>
    <row r="320" spans="1:17" ht="32.25" customHeight="1" x14ac:dyDescent="0.25">
      <c r="A320" s="136">
        <v>283</v>
      </c>
      <c r="B320" s="179" t="s">
        <v>608</v>
      </c>
      <c r="C320" s="179" t="s">
        <v>18</v>
      </c>
      <c r="D320" s="298">
        <v>146261</v>
      </c>
      <c r="E320" s="174"/>
      <c r="F320" s="53" t="s">
        <v>609</v>
      </c>
      <c r="G320" s="54" t="s">
        <v>607</v>
      </c>
      <c r="H320" s="55">
        <v>555</v>
      </c>
      <c r="I320" s="180">
        <v>48</v>
      </c>
      <c r="J320" s="284" t="s">
        <v>334</v>
      </c>
      <c r="K320" s="309" t="s">
        <v>1722</v>
      </c>
      <c r="L320" s="341"/>
      <c r="M320" s="56">
        <f t="shared" ref="M320:M379" si="25">ROUND(IF(ISBLANK(L320)=TRUE,H320,(H320*I320)/L320),0)</f>
        <v>555</v>
      </c>
      <c r="N320" s="1">
        <v>13.17</v>
      </c>
      <c r="O320" s="57">
        <f t="shared" ref="O320:O344" si="26">M320*N320</f>
        <v>7309.35</v>
      </c>
      <c r="P320" s="204"/>
      <c r="Q320" s="212"/>
    </row>
    <row r="321" spans="1:17" ht="32.25" customHeight="1" x14ac:dyDescent="0.25">
      <c r="A321" s="136">
        <v>284</v>
      </c>
      <c r="B321" s="179" t="s">
        <v>605</v>
      </c>
      <c r="C321" s="179" t="s">
        <v>18</v>
      </c>
      <c r="D321" s="298">
        <v>974897</v>
      </c>
      <c r="E321" s="174"/>
      <c r="F321" s="53" t="s">
        <v>606</v>
      </c>
      <c r="G321" s="54" t="s">
        <v>607</v>
      </c>
      <c r="H321" s="55">
        <v>2301</v>
      </c>
      <c r="I321" s="180">
        <v>96</v>
      </c>
      <c r="J321" s="284" t="s">
        <v>334</v>
      </c>
      <c r="K321" s="373" t="s">
        <v>1722</v>
      </c>
      <c r="L321" s="341"/>
      <c r="M321" s="56">
        <f t="shared" si="25"/>
        <v>2301</v>
      </c>
      <c r="N321" s="1">
        <v>16.47</v>
      </c>
      <c r="O321" s="57">
        <f t="shared" si="26"/>
        <v>37897.469999999994</v>
      </c>
      <c r="P321" s="204"/>
      <c r="Q321" s="212"/>
    </row>
    <row r="322" spans="1:17" ht="32.25" customHeight="1" x14ac:dyDescent="0.25">
      <c r="A322" s="136">
        <v>285</v>
      </c>
      <c r="B322" s="179" t="s">
        <v>610</v>
      </c>
      <c r="C322" s="12" t="s">
        <v>611</v>
      </c>
      <c r="D322" s="298">
        <v>905744</v>
      </c>
      <c r="E322" s="174" t="s">
        <v>25</v>
      </c>
      <c r="F322" s="53" t="s">
        <v>612</v>
      </c>
      <c r="G322" s="54" t="s">
        <v>613</v>
      </c>
      <c r="H322" s="55">
        <v>1303</v>
      </c>
      <c r="I322" s="180">
        <v>40</v>
      </c>
      <c r="J322" s="201" t="s">
        <v>334</v>
      </c>
      <c r="K322" s="309"/>
      <c r="L322" s="341"/>
      <c r="M322" s="56">
        <f t="shared" si="25"/>
        <v>1303</v>
      </c>
      <c r="N322" s="1">
        <v>7.52</v>
      </c>
      <c r="O322" s="57">
        <f t="shared" si="26"/>
        <v>9798.56</v>
      </c>
      <c r="P322" s="204"/>
      <c r="Q322" s="212"/>
    </row>
    <row r="323" spans="1:17" ht="32.25" customHeight="1" x14ac:dyDescent="0.25">
      <c r="A323" s="226">
        <v>286</v>
      </c>
      <c r="B323" s="219" t="s">
        <v>615</v>
      </c>
      <c r="C323" s="13" t="s">
        <v>616</v>
      </c>
      <c r="D323" s="298">
        <v>868703</v>
      </c>
      <c r="E323" s="265" t="s">
        <v>25</v>
      </c>
      <c r="F323" s="199" t="s">
        <v>612</v>
      </c>
      <c r="G323" s="200" t="s">
        <v>613</v>
      </c>
      <c r="H323" s="227">
        <v>1044</v>
      </c>
      <c r="I323" s="228">
        <v>40</v>
      </c>
      <c r="J323" s="201" t="s">
        <v>334</v>
      </c>
      <c r="K323" s="311"/>
      <c r="L323" s="348"/>
      <c r="M323" s="229">
        <f t="shared" si="25"/>
        <v>1044</v>
      </c>
      <c r="N323" s="230">
        <v>7.52</v>
      </c>
      <c r="O323" s="231">
        <f t="shared" si="26"/>
        <v>7850.8799999999992</v>
      </c>
      <c r="P323" s="225"/>
      <c r="Q323" s="212"/>
    </row>
    <row r="324" spans="1:17" ht="32.25" customHeight="1" x14ac:dyDescent="0.25">
      <c r="A324" s="226">
        <v>287</v>
      </c>
      <c r="B324" s="219" t="s">
        <v>1328</v>
      </c>
      <c r="C324" s="243" t="s">
        <v>1329</v>
      </c>
      <c r="D324" s="298" t="s">
        <v>1608</v>
      </c>
      <c r="E324" s="265" t="s">
        <v>25</v>
      </c>
      <c r="F324" s="199" t="s">
        <v>1330</v>
      </c>
      <c r="G324" s="200" t="s">
        <v>1331</v>
      </c>
      <c r="H324" s="227">
        <v>138</v>
      </c>
      <c r="I324" s="228">
        <v>90</v>
      </c>
      <c r="J324" s="201" t="s">
        <v>16</v>
      </c>
      <c r="K324" s="311"/>
      <c r="L324" s="348"/>
      <c r="M324" s="229">
        <f t="shared" si="25"/>
        <v>138</v>
      </c>
      <c r="N324" s="230">
        <v>32.090000000000003</v>
      </c>
      <c r="O324" s="231">
        <f t="shared" si="26"/>
        <v>4428.42</v>
      </c>
      <c r="P324" s="225"/>
      <c r="Q324" s="212"/>
    </row>
    <row r="325" spans="1:17" ht="32.25" customHeight="1" x14ac:dyDescent="0.25">
      <c r="A325" s="226">
        <v>288</v>
      </c>
      <c r="B325" s="219" t="s">
        <v>1332</v>
      </c>
      <c r="C325" s="243" t="s">
        <v>1333</v>
      </c>
      <c r="D325" s="298" t="s">
        <v>1608</v>
      </c>
      <c r="E325" s="265" t="s">
        <v>25</v>
      </c>
      <c r="F325" s="199" t="s">
        <v>1330</v>
      </c>
      <c r="G325" s="200" t="s">
        <v>1331</v>
      </c>
      <c r="H325" s="227">
        <v>177</v>
      </c>
      <c r="I325" s="228">
        <v>90</v>
      </c>
      <c r="J325" s="201" t="s">
        <v>16</v>
      </c>
      <c r="K325" s="311"/>
      <c r="L325" s="348"/>
      <c r="M325" s="229">
        <f t="shared" si="25"/>
        <v>177</v>
      </c>
      <c r="N325" s="230">
        <v>32.090000000000003</v>
      </c>
      <c r="O325" s="231">
        <f t="shared" si="26"/>
        <v>5679.93</v>
      </c>
      <c r="P325" s="225"/>
      <c r="Q325" s="212"/>
    </row>
    <row r="326" spans="1:17" ht="32.25" customHeight="1" x14ac:dyDescent="0.25">
      <c r="A326" s="226">
        <v>289</v>
      </c>
      <c r="B326" s="219" t="s">
        <v>1335</v>
      </c>
      <c r="C326" s="243" t="s">
        <v>1334</v>
      </c>
      <c r="D326" s="298" t="s">
        <v>1608</v>
      </c>
      <c r="E326" s="265" t="s">
        <v>25</v>
      </c>
      <c r="F326" s="199" t="s">
        <v>1330</v>
      </c>
      <c r="G326" s="200" t="s">
        <v>1331</v>
      </c>
      <c r="H326" s="227">
        <v>132</v>
      </c>
      <c r="I326" s="228">
        <v>90</v>
      </c>
      <c r="J326" s="201" t="s">
        <v>16</v>
      </c>
      <c r="K326" s="311"/>
      <c r="L326" s="348"/>
      <c r="M326" s="229">
        <f t="shared" si="25"/>
        <v>132</v>
      </c>
      <c r="N326" s="230">
        <v>32.090000000000003</v>
      </c>
      <c r="O326" s="231">
        <f t="shared" si="26"/>
        <v>4235.88</v>
      </c>
      <c r="P326" s="225"/>
      <c r="Q326" s="212"/>
    </row>
    <row r="327" spans="1:17" ht="32.25" customHeight="1" x14ac:dyDescent="0.25">
      <c r="A327" s="226">
        <v>290</v>
      </c>
      <c r="B327" s="219" t="s">
        <v>617</v>
      </c>
      <c r="C327" s="219" t="s">
        <v>18</v>
      </c>
      <c r="D327" s="298">
        <v>864575</v>
      </c>
      <c r="E327" s="265"/>
      <c r="F327" s="199" t="s">
        <v>606</v>
      </c>
      <c r="G327" s="200" t="s">
        <v>607</v>
      </c>
      <c r="H327" s="227">
        <v>1022</v>
      </c>
      <c r="I327" s="228">
        <v>96</v>
      </c>
      <c r="J327" s="284" t="s">
        <v>334</v>
      </c>
      <c r="K327" s="311" t="s">
        <v>1722</v>
      </c>
      <c r="L327" s="348"/>
      <c r="M327" s="229">
        <f t="shared" si="25"/>
        <v>1022</v>
      </c>
      <c r="N327" s="230">
        <v>16.59</v>
      </c>
      <c r="O327" s="231">
        <f t="shared" si="26"/>
        <v>16954.98</v>
      </c>
      <c r="P327" s="225"/>
      <c r="Q327" s="212"/>
    </row>
    <row r="328" spans="1:17" ht="32.25" customHeight="1" x14ac:dyDescent="0.25">
      <c r="A328" s="226">
        <v>291</v>
      </c>
      <c r="B328" s="219" t="s">
        <v>619</v>
      </c>
      <c r="C328" s="219" t="s">
        <v>18</v>
      </c>
      <c r="D328" s="298">
        <v>867839</v>
      </c>
      <c r="E328" s="265"/>
      <c r="F328" s="199" t="s">
        <v>609</v>
      </c>
      <c r="G328" s="200" t="s">
        <v>607</v>
      </c>
      <c r="H328" s="227">
        <v>100</v>
      </c>
      <c r="I328" s="228">
        <v>48</v>
      </c>
      <c r="J328" s="284" t="s">
        <v>334</v>
      </c>
      <c r="K328" s="311" t="s">
        <v>1722</v>
      </c>
      <c r="L328" s="348"/>
      <c r="M328" s="229">
        <f t="shared" si="25"/>
        <v>100</v>
      </c>
      <c r="N328" s="230">
        <v>13.91</v>
      </c>
      <c r="O328" s="231">
        <f t="shared" si="26"/>
        <v>1391</v>
      </c>
      <c r="P328" s="225"/>
      <c r="Q328" s="212"/>
    </row>
    <row r="329" spans="1:17" ht="32.25" customHeight="1" x14ac:dyDescent="0.25">
      <c r="A329" s="226">
        <v>292</v>
      </c>
      <c r="B329" s="219" t="s">
        <v>618</v>
      </c>
      <c r="C329" s="219" t="s">
        <v>18</v>
      </c>
      <c r="D329" s="298">
        <v>976006</v>
      </c>
      <c r="E329" s="265"/>
      <c r="F329" s="199" t="s">
        <v>606</v>
      </c>
      <c r="G329" s="200" t="s">
        <v>607</v>
      </c>
      <c r="H329" s="227">
        <v>827</v>
      </c>
      <c r="I329" s="228">
        <v>96</v>
      </c>
      <c r="J329" s="284" t="s">
        <v>334</v>
      </c>
      <c r="K329" s="311" t="s">
        <v>1722</v>
      </c>
      <c r="L329" s="348"/>
      <c r="M329" s="229">
        <f t="shared" si="25"/>
        <v>827</v>
      </c>
      <c r="N329" s="230">
        <v>18.850000000000001</v>
      </c>
      <c r="O329" s="231">
        <f t="shared" si="26"/>
        <v>15588.95</v>
      </c>
      <c r="P329" s="225"/>
      <c r="Q329" s="212"/>
    </row>
    <row r="330" spans="1:17" ht="32.25" customHeight="1" x14ac:dyDescent="0.25">
      <c r="A330" s="226">
        <v>293</v>
      </c>
      <c r="B330" s="219" t="s">
        <v>621</v>
      </c>
      <c r="C330" s="219" t="s">
        <v>18</v>
      </c>
      <c r="D330" s="298">
        <v>71939</v>
      </c>
      <c r="E330" s="265"/>
      <c r="F330" s="199" t="s">
        <v>609</v>
      </c>
      <c r="G330" s="200" t="s">
        <v>607</v>
      </c>
      <c r="H330" s="227">
        <v>100</v>
      </c>
      <c r="I330" s="228">
        <v>48</v>
      </c>
      <c r="J330" s="284" t="s">
        <v>334</v>
      </c>
      <c r="K330" s="311" t="s">
        <v>1722</v>
      </c>
      <c r="L330" s="348"/>
      <c r="M330" s="229">
        <f t="shared" si="25"/>
        <v>100</v>
      </c>
      <c r="N330" s="230">
        <v>13.43</v>
      </c>
      <c r="O330" s="231">
        <f t="shared" si="26"/>
        <v>1343</v>
      </c>
      <c r="P330" s="225"/>
      <c r="Q330" s="212"/>
    </row>
    <row r="331" spans="1:17" ht="32.25" customHeight="1" x14ac:dyDescent="0.25">
      <c r="A331" s="136">
        <v>294</v>
      </c>
      <c r="B331" s="179" t="s">
        <v>620</v>
      </c>
      <c r="C331" s="179" t="s">
        <v>18</v>
      </c>
      <c r="D331" s="298">
        <v>976002</v>
      </c>
      <c r="E331" s="174"/>
      <c r="F331" s="53" t="s">
        <v>606</v>
      </c>
      <c r="G331" s="54" t="s">
        <v>607</v>
      </c>
      <c r="H331" s="55">
        <v>1586</v>
      </c>
      <c r="I331" s="180">
        <v>96</v>
      </c>
      <c r="J331" s="284" t="s">
        <v>334</v>
      </c>
      <c r="K331" s="311" t="s">
        <v>1722</v>
      </c>
      <c r="L331" s="341"/>
      <c r="M331" s="56">
        <f t="shared" si="25"/>
        <v>1586</v>
      </c>
      <c r="N331" s="1">
        <v>18.28</v>
      </c>
      <c r="O331" s="57">
        <f t="shared" si="26"/>
        <v>28992.080000000002</v>
      </c>
      <c r="P331" s="204"/>
      <c r="Q331" s="212"/>
    </row>
    <row r="332" spans="1:17" ht="32.25" customHeight="1" x14ac:dyDescent="0.25">
      <c r="A332" s="136">
        <v>295</v>
      </c>
      <c r="B332" s="179" t="s">
        <v>622</v>
      </c>
      <c r="C332" s="12" t="s">
        <v>623</v>
      </c>
      <c r="D332" s="298">
        <v>447818</v>
      </c>
      <c r="E332" s="174" t="s">
        <v>277</v>
      </c>
      <c r="F332" s="53" t="s">
        <v>624</v>
      </c>
      <c r="G332" s="54" t="s">
        <v>625</v>
      </c>
      <c r="H332" s="55">
        <v>744</v>
      </c>
      <c r="I332" s="180">
        <v>24</v>
      </c>
      <c r="J332" s="201" t="s">
        <v>334</v>
      </c>
      <c r="K332" s="309"/>
      <c r="L332" s="341"/>
      <c r="M332" s="56">
        <f t="shared" si="25"/>
        <v>744</v>
      </c>
      <c r="N332" s="1">
        <v>18.05</v>
      </c>
      <c r="O332" s="57">
        <f t="shared" si="26"/>
        <v>13429.2</v>
      </c>
      <c r="P332" s="204"/>
      <c r="Q332" s="212"/>
    </row>
    <row r="333" spans="1:17" ht="32.25" customHeight="1" x14ac:dyDescent="0.25">
      <c r="A333" s="136">
        <v>296</v>
      </c>
      <c r="B333" s="179" t="s">
        <v>626</v>
      </c>
      <c r="C333" s="16" t="s">
        <v>627</v>
      </c>
      <c r="D333" s="298">
        <v>447816</v>
      </c>
      <c r="E333" s="174" t="s">
        <v>277</v>
      </c>
      <c r="F333" s="53" t="s">
        <v>624</v>
      </c>
      <c r="G333" s="54" t="s">
        <v>625</v>
      </c>
      <c r="H333" s="55">
        <v>503</v>
      </c>
      <c r="I333" s="180">
        <v>24</v>
      </c>
      <c r="J333" s="201" t="s">
        <v>334</v>
      </c>
      <c r="K333" s="309"/>
      <c r="L333" s="341"/>
      <c r="M333" s="56">
        <f t="shared" si="25"/>
        <v>503</v>
      </c>
      <c r="N333" s="1">
        <v>18.05</v>
      </c>
      <c r="O333" s="57">
        <f t="shared" si="26"/>
        <v>9079.15</v>
      </c>
      <c r="P333" s="204"/>
      <c r="Q333" s="212"/>
    </row>
    <row r="334" spans="1:17" ht="32.25" customHeight="1" x14ac:dyDescent="0.25">
      <c r="A334" s="136">
        <v>297</v>
      </c>
      <c r="B334" s="179" t="s">
        <v>628</v>
      </c>
      <c r="C334" s="16" t="s">
        <v>629</v>
      </c>
      <c r="D334" s="298">
        <v>447817</v>
      </c>
      <c r="E334" s="174" t="s">
        <v>277</v>
      </c>
      <c r="F334" s="53" t="s">
        <v>624</v>
      </c>
      <c r="G334" s="54" t="s">
        <v>625</v>
      </c>
      <c r="H334" s="55">
        <v>442</v>
      </c>
      <c r="I334" s="180">
        <v>24</v>
      </c>
      <c r="J334" s="201" t="s">
        <v>334</v>
      </c>
      <c r="K334" s="309"/>
      <c r="L334" s="341"/>
      <c r="M334" s="56">
        <f t="shared" si="25"/>
        <v>442</v>
      </c>
      <c r="N334" s="1">
        <v>18.05</v>
      </c>
      <c r="O334" s="57">
        <f t="shared" si="26"/>
        <v>7978.1</v>
      </c>
      <c r="P334" s="204"/>
      <c r="Q334" s="212"/>
    </row>
    <row r="335" spans="1:17" ht="32.25" customHeight="1" x14ac:dyDescent="0.25">
      <c r="A335" s="136">
        <v>298</v>
      </c>
      <c r="B335" s="179" t="s">
        <v>630</v>
      </c>
      <c r="C335" s="12" t="s">
        <v>631</v>
      </c>
      <c r="D335" s="298">
        <v>585274</v>
      </c>
      <c r="E335" s="174" t="s">
        <v>277</v>
      </c>
      <c r="F335" s="53" t="s">
        <v>624</v>
      </c>
      <c r="G335" s="54" t="s">
        <v>625</v>
      </c>
      <c r="H335" s="55">
        <v>648</v>
      </c>
      <c r="I335" s="180">
        <v>24</v>
      </c>
      <c r="J335" s="201" t="s">
        <v>334</v>
      </c>
      <c r="K335" s="309"/>
      <c r="L335" s="341"/>
      <c r="M335" s="56">
        <f t="shared" si="25"/>
        <v>648</v>
      </c>
      <c r="N335" s="1">
        <v>16.7</v>
      </c>
      <c r="O335" s="57">
        <f t="shared" si="26"/>
        <v>10821.6</v>
      </c>
      <c r="P335" s="204"/>
      <c r="Q335" s="212"/>
    </row>
    <row r="336" spans="1:17" ht="32.25" customHeight="1" x14ac:dyDescent="0.25">
      <c r="A336" s="136">
        <v>299</v>
      </c>
      <c r="B336" s="179" t="s">
        <v>632</v>
      </c>
      <c r="C336" s="16" t="s">
        <v>633</v>
      </c>
      <c r="D336" s="298">
        <v>580771</v>
      </c>
      <c r="E336" s="174" t="s">
        <v>277</v>
      </c>
      <c r="F336" s="53" t="s">
        <v>624</v>
      </c>
      <c r="G336" s="54" t="s">
        <v>625</v>
      </c>
      <c r="H336" s="55">
        <v>399</v>
      </c>
      <c r="I336" s="180">
        <v>24</v>
      </c>
      <c r="J336" s="201" t="s">
        <v>334</v>
      </c>
      <c r="K336" s="309"/>
      <c r="L336" s="341"/>
      <c r="M336" s="56">
        <f t="shared" si="25"/>
        <v>399</v>
      </c>
      <c r="N336" s="1">
        <v>18.05</v>
      </c>
      <c r="O336" s="57">
        <f t="shared" si="26"/>
        <v>7201.9500000000007</v>
      </c>
      <c r="P336" s="204"/>
      <c r="Q336" s="212"/>
    </row>
    <row r="337" spans="1:17" ht="32.25" customHeight="1" x14ac:dyDescent="0.25">
      <c r="A337" s="136">
        <v>300</v>
      </c>
      <c r="B337" s="179" t="s">
        <v>634</v>
      </c>
      <c r="C337" s="12" t="s">
        <v>635</v>
      </c>
      <c r="D337" s="298" t="s">
        <v>1608</v>
      </c>
      <c r="E337" s="174" t="s">
        <v>25</v>
      </c>
      <c r="F337" s="53" t="s">
        <v>624</v>
      </c>
      <c r="G337" s="54" t="s">
        <v>636</v>
      </c>
      <c r="H337" s="55">
        <v>306</v>
      </c>
      <c r="I337" s="180">
        <v>24</v>
      </c>
      <c r="J337" s="201" t="s">
        <v>334</v>
      </c>
      <c r="K337" s="309"/>
      <c r="L337" s="341"/>
      <c r="M337" s="56">
        <f t="shared" si="25"/>
        <v>306</v>
      </c>
      <c r="N337" s="1">
        <v>13.37</v>
      </c>
      <c r="O337" s="57">
        <f t="shared" si="26"/>
        <v>4091.22</v>
      </c>
      <c r="P337" s="204"/>
      <c r="Q337" s="212"/>
    </row>
    <row r="338" spans="1:17" ht="32.25" customHeight="1" x14ac:dyDescent="0.25">
      <c r="A338" s="136">
        <v>301</v>
      </c>
      <c r="B338" s="179" t="s">
        <v>637</v>
      </c>
      <c r="C338" s="12" t="s">
        <v>638</v>
      </c>
      <c r="D338" s="298" t="s">
        <v>1608</v>
      </c>
      <c r="E338" s="174" t="s">
        <v>25</v>
      </c>
      <c r="F338" s="53" t="s">
        <v>624</v>
      </c>
      <c r="G338" s="54" t="s">
        <v>636</v>
      </c>
      <c r="H338" s="55">
        <v>292</v>
      </c>
      <c r="I338" s="180">
        <v>24</v>
      </c>
      <c r="J338" s="201" t="s">
        <v>334</v>
      </c>
      <c r="K338" s="309"/>
      <c r="L338" s="341"/>
      <c r="M338" s="56">
        <f t="shared" si="25"/>
        <v>292</v>
      </c>
      <c r="N338" s="1">
        <v>13.37</v>
      </c>
      <c r="O338" s="57">
        <f t="shared" si="26"/>
        <v>3904.04</v>
      </c>
      <c r="P338" s="204"/>
      <c r="Q338" s="212"/>
    </row>
    <row r="339" spans="1:17" ht="32.25" customHeight="1" x14ac:dyDescent="0.25">
      <c r="A339" s="136">
        <v>302</v>
      </c>
      <c r="B339" s="179" t="s">
        <v>639</v>
      </c>
      <c r="C339" s="12" t="s">
        <v>640</v>
      </c>
      <c r="D339" s="298" t="s">
        <v>1608</v>
      </c>
      <c r="E339" s="174" t="s">
        <v>25</v>
      </c>
      <c r="F339" s="53" t="s">
        <v>624</v>
      </c>
      <c r="G339" s="54" t="s">
        <v>636</v>
      </c>
      <c r="H339" s="55">
        <v>247</v>
      </c>
      <c r="I339" s="180">
        <v>24</v>
      </c>
      <c r="J339" s="201" t="s">
        <v>334</v>
      </c>
      <c r="K339" s="309"/>
      <c r="L339" s="341"/>
      <c r="M339" s="56">
        <f t="shared" si="25"/>
        <v>247</v>
      </c>
      <c r="N339" s="1">
        <v>13.37</v>
      </c>
      <c r="O339" s="57">
        <f t="shared" si="26"/>
        <v>3302.39</v>
      </c>
      <c r="P339" s="204"/>
      <c r="Q339" s="212"/>
    </row>
    <row r="340" spans="1:17" ht="32.25" customHeight="1" x14ac:dyDescent="0.25">
      <c r="A340" s="136">
        <v>303</v>
      </c>
      <c r="B340" s="179" t="s">
        <v>641</v>
      </c>
      <c r="C340" s="12" t="s">
        <v>642</v>
      </c>
      <c r="D340" s="298" t="s">
        <v>1608</v>
      </c>
      <c r="E340" s="174" t="s">
        <v>25</v>
      </c>
      <c r="F340" s="53" t="s">
        <v>624</v>
      </c>
      <c r="G340" s="54" t="s">
        <v>636</v>
      </c>
      <c r="H340" s="55">
        <v>299</v>
      </c>
      <c r="I340" s="180">
        <v>24</v>
      </c>
      <c r="J340" s="201" t="s">
        <v>334</v>
      </c>
      <c r="K340" s="309"/>
      <c r="L340" s="341"/>
      <c r="M340" s="56">
        <f t="shared" si="25"/>
        <v>299</v>
      </c>
      <c r="N340" s="1">
        <v>13.37</v>
      </c>
      <c r="O340" s="57">
        <f t="shared" si="26"/>
        <v>3997.6299999999997</v>
      </c>
      <c r="P340" s="204"/>
      <c r="Q340" s="212"/>
    </row>
    <row r="341" spans="1:17" ht="32.25" customHeight="1" x14ac:dyDescent="0.25">
      <c r="A341" s="137">
        <v>304</v>
      </c>
      <c r="B341" s="179" t="s">
        <v>643</v>
      </c>
      <c r="C341" s="93" t="s">
        <v>18</v>
      </c>
      <c r="D341" s="298">
        <v>929282</v>
      </c>
      <c r="E341" s="174"/>
      <c r="F341" s="53" t="s">
        <v>644</v>
      </c>
      <c r="G341" s="54"/>
      <c r="H341" s="55">
        <v>109</v>
      </c>
      <c r="I341" s="180">
        <v>100</v>
      </c>
      <c r="J341" s="284" t="s">
        <v>334</v>
      </c>
      <c r="K341" s="309" t="s">
        <v>1723</v>
      </c>
      <c r="L341" s="341"/>
      <c r="M341" s="56">
        <f t="shared" si="25"/>
        <v>109</v>
      </c>
      <c r="N341" s="1">
        <v>4.78</v>
      </c>
      <c r="O341" s="57">
        <f t="shared" si="26"/>
        <v>521.02</v>
      </c>
      <c r="P341" s="204"/>
      <c r="Q341" s="212"/>
    </row>
    <row r="342" spans="1:17" ht="32.25" customHeight="1" x14ac:dyDescent="0.25">
      <c r="A342" s="136">
        <v>305</v>
      </c>
      <c r="B342" s="179" t="s">
        <v>645</v>
      </c>
      <c r="C342" s="12" t="s">
        <v>646</v>
      </c>
      <c r="D342" s="298">
        <v>489940</v>
      </c>
      <c r="E342" s="174"/>
      <c r="F342" s="53" t="s">
        <v>647</v>
      </c>
      <c r="G342" s="54"/>
      <c r="H342" s="55">
        <v>1648</v>
      </c>
      <c r="I342" s="180">
        <v>40</v>
      </c>
      <c r="J342" s="201" t="s">
        <v>16</v>
      </c>
      <c r="K342" s="309"/>
      <c r="L342" s="341"/>
      <c r="M342" s="56">
        <f t="shared" si="25"/>
        <v>1648</v>
      </c>
      <c r="N342" s="1">
        <v>5.45</v>
      </c>
      <c r="O342" s="57">
        <f t="shared" si="26"/>
        <v>8981.6</v>
      </c>
      <c r="P342" s="204"/>
      <c r="Q342" s="212"/>
    </row>
    <row r="343" spans="1:17" ht="32.25" customHeight="1" x14ac:dyDescent="0.25">
      <c r="A343" s="136">
        <v>306</v>
      </c>
      <c r="B343" s="179" t="s">
        <v>648</v>
      </c>
      <c r="C343" s="12" t="s">
        <v>649</v>
      </c>
      <c r="D343" s="298" t="s">
        <v>1720</v>
      </c>
      <c r="E343" s="174"/>
      <c r="F343" s="53" t="s">
        <v>650</v>
      </c>
      <c r="G343" s="54"/>
      <c r="H343" s="55">
        <v>4825</v>
      </c>
      <c r="I343" s="180">
        <v>48</v>
      </c>
      <c r="J343" s="201" t="s">
        <v>16</v>
      </c>
      <c r="K343" s="309"/>
      <c r="L343" s="341"/>
      <c r="M343" s="56">
        <f t="shared" si="25"/>
        <v>4825</v>
      </c>
      <c r="N343" s="1">
        <v>3.83</v>
      </c>
      <c r="O343" s="57">
        <f t="shared" si="26"/>
        <v>18479.75</v>
      </c>
      <c r="P343" s="204"/>
      <c r="Q343" s="212"/>
    </row>
    <row r="344" spans="1:17" ht="32.25" customHeight="1" x14ac:dyDescent="0.25">
      <c r="A344" s="136">
        <v>307</v>
      </c>
      <c r="B344" s="179" t="s">
        <v>651</v>
      </c>
      <c r="C344" s="16" t="s">
        <v>652</v>
      </c>
      <c r="D344" s="298" t="s">
        <v>1721</v>
      </c>
      <c r="E344" s="174" t="s">
        <v>20</v>
      </c>
      <c r="F344" s="53" t="s">
        <v>606</v>
      </c>
      <c r="G344" s="54"/>
      <c r="H344" s="55">
        <v>737</v>
      </c>
      <c r="I344" s="180">
        <v>96</v>
      </c>
      <c r="J344" s="201" t="s">
        <v>16</v>
      </c>
      <c r="K344" s="309"/>
      <c r="L344" s="341"/>
      <c r="M344" s="56">
        <f t="shared" si="25"/>
        <v>737</v>
      </c>
      <c r="N344" s="1">
        <v>11.44</v>
      </c>
      <c r="O344" s="57">
        <f t="shared" si="26"/>
        <v>8431.2799999999988</v>
      </c>
      <c r="P344" s="204"/>
      <c r="Q344" s="212"/>
    </row>
    <row r="345" spans="1:17" ht="32.25" customHeight="1" x14ac:dyDescent="0.25">
      <c r="A345" s="448" t="str">
        <f>"Meat - Misc = "&amp;DOLLAR(SUM(O346:O370),2)</f>
        <v>Meat - Misc = $266,103.47</v>
      </c>
      <c r="B345" s="448"/>
      <c r="C345" s="41"/>
      <c r="D345" s="42"/>
      <c r="E345" s="43"/>
      <c r="F345" s="44"/>
      <c r="G345" s="41"/>
      <c r="H345" s="45"/>
      <c r="I345" s="46"/>
      <c r="J345" s="43"/>
      <c r="K345" s="78"/>
      <c r="L345" s="340"/>
      <c r="M345" s="48"/>
      <c r="N345" s="49"/>
      <c r="O345" s="50"/>
      <c r="P345" s="101"/>
      <c r="Q345" s="212"/>
    </row>
    <row r="346" spans="1:17" s="194" customFormat="1" ht="32.1" customHeight="1" x14ac:dyDescent="0.2">
      <c r="A346" s="166">
        <v>308</v>
      </c>
      <c r="B346" s="150" t="s">
        <v>1501</v>
      </c>
      <c r="C346" s="93" t="s">
        <v>18</v>
      </c>
      <c r="D346" s="285">
        <v>268381</v>
      </c>
      <c r="E346" s="124"/>
      <c r="F346" s="141" t="s">
        <v>1502</v>
      </c>
      <c r="G346" s="164"/>
      <c r="H346" s="159">
        <v>324</v>
      </c>
      <c r="I346" s="165">
        <v>300</v>
      </c>
      <c r="J346" s="201" t="s">
        <v>334</v>
      </c>
      <c r="K346" s="310" t="s">
        <v>1611</v>
      </c>
      <c r="L346" s="344"/>
      <c r="M346" s="159">
        <f t="shared" si="25"/>
        <v>324</v>
      </c>
      <c r="N346" s="306">
        <v>40.880000000000003</v>
      </c>
      <c r="O346" s="160">
        <f t="shared" ref="O346:O356" si="27">M346*N346</f>
        <v>13245.12</v>
      </c>
      <c r="P346" s="208"/>
      <c r="Q346" s="213"/>
    </row>
    <row r="347" spans="1:17" s="194" customFormat="1" ht="32.1" customHeight="1" x14ac:dyDescent="0.2">
      <c r="A347" s="166">
        <v>309</v>
      </c>
      <c r="B347" s="150" t="s">
        <v>1503</v>
      </c>
      <c r="C347" s="93" t="s">
        <v>18</v>
      </c>
      <c r="D347" s="285">
        <v>521286</v>
      </c>
      <c r="E347" s="124"/>
      <c r="F347" s="141" t="s">
        <v>1504</v>
      </c>
      <c r="G347" s="164"/>
      <c r="H347" s="159">
        <v>215</v>
      </c>
      <c r="I347" s="165">
        <v>192</v>
      </c>
      <c r="J347" s="284" t="s">
        <v>16</v>
      </c>
      <c r="K347" s="310" t="s">
        <v>1727</v>
      </c>
      <c r="L347" s="344"/>
      <c r="M347" s="159">
        <f t="shared" si="25"/>
        <v>215</v>
      </c>
      <c r="N347" s="306">
        <v>42.02</v>
      </c>
      <c r="O347" s="160">
        <f t="shared" si="27"/>
        <v>9034.3000000000011</v>
      </c>
      <c r="P347" s="208"/>
      <c r="Q347" s="213"/>
    </row>
    <row r="348" spans="1:17" ht="32.25" customHeight="1" x14ac:dyDescent="0.25">
      <c r="A348" s="136">
        <v>310</v>
      </c>
      <c r="B348" s="84" t="s">
        <v>653</v>
      </c>
      <c r="C348" s="8" t="s">
        <v>654</v>
      </c>
      <c r="D348" s="299">
        <v>897362</v>
      </c>
      <c r="E348" s="174" t="s">
        <v>1581</v>
      </c>
      <c r="F348" s="53" t="s">
        <v>655</v>
      </c>
      <c r="G348" s="54" t="s">
        <v>656</v>
      </c>
      <c r="H348" s="55">
        <v>94</v>
      </c>
      <c r="I348" s="180">
        <v>600</v>
      </c>
      <c r="J348" s="201" t="s">
        <v>16</v>
      </c>
      <c r="K348" s="309"/>
      <c r="L348" s="341"/>
      <c r="M348" s="56">
        <f t="shared" si="25"/>
        <v>94</v>
      </c>
      <c r="N348" s="1">
        <v>101.28</v>
      </c>
      <c r="O348" s="57">
        <f t="shared" si="27"/>
        <v>9520.32</v>
      </c>
      <c r="P348" s="204"/>
      <c r="Q348" s="212"/>
    </row>
    <row r="349" spans="1:17" ht="32.25" customHeight="1" x14ac:dyDescent="0.25">
      <c r="A349" s="136">
        <v>311</v>
      </c>
      <c r="B349" s="149" t="s">
        <v>657</v>
      </c>
      <c r="C349" s="8" t="s">
        <v>658</v>
      </c>
      <c r="D349" s="299">
        <v>949121</v>
      </c>
      <c r="E349" s="174" t="s">
        <v>20</v>
      </c>
      <c r="F349" s="53" t="s">
        <v>659</v>
      </c>
      <c r="G349" s="54"/>
      <c r="H349" s="55">
        <v>95</v>
      </c>
      <c r="I349" s="180">
        <v>14</v>
      </c>
      <c r="J349" s="201" t="s">
        <v>16</v>
      </c>
      <c r="K349" s="309"/>
      <c r="L349" s="341"/>
      <c r="M349" s="56">
        <f t="shared" si="25"/>
        <v>95</v>
      </c>
      <c r="N349" s="1">
        <v>25.48</v>
      </c>
      <c r="O349" s="57">
        <f t="shared" si="27"/>
        <v>2420.6</v>
      </c>
      <c r="P349" s="204" t="s">
        <v>1730</v>
      </c>
      <c r="Q349" s="212"/>
    </row>
    <row r="350" spans="1:17" ht="32.25" customHeight="1" x14ac:dyDescent="0.25">
      <c r="A350" s="136">
        <v>312</v>
      </c>
      <c r="B350" s="149" t="s">
        <v>660</v>
      </c>
      <c r="C350" s="8" t="s">
        <v>661</v>
      </c>
      <c r="D350" s="374" t="s">
        <v>1687</v>
      </c>
      <c r="E350" s="174" t="s">
        <v>25</v>
      </c>
      <c r="F350" s="53" t="s">
        <v>659</v>
      </c>
      <c r="G350" s="54"/>
      <c r="H350" s="55">
        <v>215</v>
      </c>
      <c r="I350" s="180">
        <v>14</v>
      </c>
      <c r="J350" s="201" t="s">
        <v>16</v>
      </c>
      <c r="K350" s="309"/>
      <c r="L350" s="341"/>
      <c r="M350" s="56">
        <f t="shared" si="25"/>
        <v>215</v>
      </c>
      <c r="N350" s="1"/>
      <c r="O350" s="57">
        <f t="shared" si="27"/>
        <v>0</v>
      </c>
      <c r="P350" s="204" t="s">
        <v>1778</v>
      </c>
      <c r="Q350" s="212"/>
    </row>
    <row r="351" spans="1:17" ht="32.25" customHeight="1" x14ac:dyDescent="0.25">
      <c r="A351" s="136">
        <v>313</v>
      </c>
      <c r="B351" s="149" t="s">
        <v>662</v>
      </c>
      <c r="C351" s="8" t="s">
        <v>663</v>
      </c>
      <c r="D351" s="299">
        <v>909561</v>
      </c>
      <c r="E351" s="174" t="s">
        <v>67</v>
      </c>
      <c r="F351" s="53" t="s">
        <v>664</v>
      </c>
      <c r="G351" s="54" t="s">
        <v>665</v>
      </c>
      <c r="H351" s="55">
        <v>142</v>
      </c>
      <c r="I351" s="180">
        <v>72</v>
      </c>
      <c r="J351" s="201" t="s">
        <v>16</v>
      </c>
      <c r="K351" s="309"/>
      <c r="L351" s="341"/>
      <c r="M351" s="56">
        <f t="shared" si="25"/>
        <v>142</v>
      </c>
      <c r="N351" s="1">
        <v>37.5</v>
      </c>
      <c r="O351" s="57">
        <f t="shared" si="27"/>
        <v>5325</v>
      </c>
      <c r="P351" s="204"/>
      <c r="Q351" s="212"/>
    </row>
    <row r="352" spans="1:17" ht="32.25" customHeight="1" x14ac:dyDescent="0.25">
      <c r="A352" s="136">
        <v>314</v>
      </c>
      <c r="B352" s="84" t="s">
        <v>666</v>
      </c>
      <c r="C352" s="8" t="s">
        <v>667</v>
      </c>
      <c r="D352" s="299" t="s">
        <v>1608</v>
      </c>
      <c r="E352" s="174" t="s">
        <v>166</v>
      </c>
      <c r="F352" s="53" t="s">
        <v>21</v>
      </c>
      <c r="G352" s="54" t="s">
        <v>668</v>
      </c>
      <c r="H352" s="55">
        <v>90</v>
      </c>
      <c r="I352" s="180">
        <v>10</v>
      </c>
      <c r="J352" s="201" t="s">
        <v>16</v>
      </c>
      <c r="K352" s="309"/>
      <c r="L352" s="341"/>
      <c r="M352" s="56">
        <f t="shared" si="25"/>
        <v>90</v>
      </c>
      <c r="N352" s="1">
        <v>47.47</v>
      </c>
      <c r="O352" s="57">
        <f t="shared" si="27"/>
        <v>4272.3</v>
      </c>
      <c r="P352" s="204"/>
      <c r="Q352" s="212"/>
    </row>
    <row r="353" spans="1:17" ht="32.25" customHeight="1" x14ac:dyDescent="0.25">
      <c r="A353" s="136">
        <v>315</v>
      </c>
      <c r="B353" s="149" t="s">
        <v>669</v>
      </c>
      <c r="C353" s="8" t="s">
        <v>670</v>
      </c>
      <c r="D353" s="299" t="s">
        <v>1724</v>
      </c>
      <c r="E353" s="174" t="s">
        <v>166</v>
      </c>
      <c r="F353" s="53" t="s">
        <v>21</v>
      </c>
      <c r="G353" s="54" t="s">
        <v>671</v>
      </c>
      <c r="H353" s="55">
        <v>93</v>
      </c>
      <c r="I353" s="180">
        <v>10</v>
      </c>
      <c r="J353" s="201" t="s">
        <v>16</v>
      </c>
      <c r="K353" s="309"/>
      <c r="L353" s="341"/>
      <c r="M353" s="56">
        <f t="shared" si="25"/>
        <v>93</v>
      </c>
      <c r="N353" s="1">
        <v>51.25</v>
      </c>
      <c r="O353" s="57">
        <f t="shared" si="27"/>
        <v>4766.25</v>
      </c>
      <c r="P353" s="204"/>
      <c r="Q353" s="212"/>
    </row>
    <row r="354" spans="1:17" ht="32.25" customHeight="1" x14ac:dyDescent="0.25">
      <c r="A354" s="136">
        <v>316</v>
      </c>
      <c r="B354" s="149" t="s">
        <v>672</v>
      </c>
      <c r="C354" s="8" t="s">
        <v>673</v>
      </c>
      <c r="D354" s="299">
        <v>450963</v>
      </c>
      <c r="E354" s="174" t="s">
        <v>1581</v>
      </c>
      <c r="F354" s="53" t="s">
        <v>21</v>
      </c>
      <c r="G354" s="54" t="s">
        <v>674</v>
      </c>
      <c r="H354" s="55">
        <v>879</v>
      </c>
      <c r="I354" s="180">
        <v>10</v>
      </c>
      <c r="J354" s="201" t="s">
        <v>16</v>
      </c>
      <c r="K354" s="309"/>
      <c r="L354" s="341"/>
      <c r="M354" s="56">
        <f t="shared" si="25"/>
        <v>879</v>
      </c>
      <c r="N354" s="1">
        <v>34.090000000000003</v>
      </c>
      <c r="O354" s="57">
        <f t="shared" si="27"/>
        <v>29965.110000000004</v>
      </c>
      <c r="P354" s="204"/>
      <c r="Q354" s="212"/>
    </row>
    <row r="355" spans="1:17" ht="32.25" customHeight="1" x14ac:dyDescent="0.25">
      <c r="A355" s="136">
        <v>317</v>
      </c>
      <c r="B355" s="84" t="s">
        <v>675</v>
      </c>
      <c r="C355" s="8" t="s">
        <v>676</v>
      </c>
      <c r="D355" s="299" t="s">
        <v>1608</v>
      </c>
      <c r="E355" s="174" t="s">
        <v>1581</v>
      </c>
      <c r="F355" s="53" t="s">
        <v>22</v>
      </c>
      <c r="G355" s="54" t="s">
        <v>674</v>
      </c>
      <c r="H355" s="55">
        <v>106</v>
      </c>
      <c r="I355" s="180">
        <v>20</v>
      </c>
      <c r="J355" s="201" t="s">
        <v>16</v>
      </c>
      <c r="K355" s="309"/>
      <c r="L355" s="341"/>
      <c r="M355" s="56">
        <f t="shared" si="25"/>
        <v>106</v>
      </c>
      <c r="N355" s="1">
        <v>74.87</v>
      </c>
      <c r="O355" s="57">
        <f t="shared" si="27"/>
        <v>7936.22</v>
      </c>
      <c r="P355" s="204"/>
      <c r="Q355" s="212"/>
    </row>
    <row r="356" spans="1:17" ht="32.25" customHeight="1" x14ac:dyDescent="0.25">
      <c r="A356" s="487">
        <v>318</v>
      </c>
      <c r="B356" s="498" t="s">
        <v>677</v>
      </c>
      <c r="C356" s="8" t="s">
        <v>678</v>
      </c>
      <c r="D356" s="500" t="s">
        <v>1725</v>
      </c>
      <c r="E356" s="174" t="s">
        <v>679</v>
      </c>
      <c r="F356" s="53" t="s">
        <v>1378</v>
      </c>
      <c r="G356" s="54" t="s">
        <v>680</v>
      </c>
      <c r="H356" s="402">
        <v>148</v>
      </c>
      <c r="I356" s="502">
        <v>26</v>
      </c>
      <c r="J356" s="201" t="s">
        <v>16</v>
      </c>
      <c r="K356" s="400"/>
      <c r="L356" s="491"/>
      <c r="M356" s="402">
        <f t="shared" si="25"/>
        <v>148</v>
      </c>
      <c r="N356" s="404">
        <v>59.55</v>
      </c>
      <c r="O356" s="394">
        <f t="shared" si="27"/>
        <v>8813.4</v>
      </c>
      <c r="P356" s="396"/>
      <c r="Q356" s="212"/>
    </row>
    <row r="357" spans="1:17" ht="32.25" customHeight="1" x14ac:dyDescent="0.25">
      <c r="A357" s="488"/>
      <c r="B357" s="499"/>
      <c r="C357" s="8" t="s">
        <v>681</v>
      </c>
      <c r="D357" s="501"/>
      <c r="E357" s="174" t="s">
        <v>679</v>
      </c>
      <c r="F357" s="53" t="s">
        <v>682</v>
      </c>
      <c r="G357" s="54" t="s">
        <v>683</v>
      </c>
      <c r="H357" s="403" t="e">
        <v>#N/A</v>
      </c>
      <c r="I357" s="503"/>
      <c r="J357" s="201" t="s">
        <v>16</v>
      </c>
      <c r="K357" s="401"/>
      <c r="L357" s="492"/>
      <c r="M357" s="403" t="e">
        <f t="shared" si="25"/>
        <v>#N/A</v>
      </c>
      <c r="N357" s="405"/>
      <c r="O357" s="395"/>
      <c r="P357" s="397"/>
      <c r="Q357" s="212"/>
    </row>
    <row r="358" spans="1:17" ht="32.25" customHeight="1" x14ac:dyDescent="0.25">
      <c r="A358" s="136">
        <v>319</v>
      </c>
      <c r="B358" s="84" t="s">
        <v>684</v>
      </c>
      <c r="C358" s="8" t="s">
        <v>685</v>
      </c>
      <c r="D358" s="299" t="s">
        <v>1726</v>
      </c>
      <c r="E358" s="174" t="s">
        <v>25</v>
      </c>
      <c r="F358" s="53" t="s">
        <v>686</v>
      </c>
      <c r="G358" s="54" t="s">
        <v>687</v>
      </c>
      <c r="H358" s="55">
        <v>305</v>
      </c>
      <c r="I358" s="180">
        <v>12</v>
      </c>
      <c r="J358" s="201" t="s">
        <v>16</v>
      </c>
      <c r="K358" s="309"/>
      <c r="L358" s="341"/>
      <c r="M358" s="56">
        <f t="shared" si="25"/>
        <v>305</v>
      </c>
      <c r="N358" s="1">
        <v>60</v>
      </c>
      <c r="O358" s="57">
        <f>M358*N358</f>
        <v>18300</v>
      </c>
      <c r="P358" s="204" t="s">
        <v>1729</v>
      </c>
      <c r="Q358" s="212"/>
    </row>
    <row r="359" spans="1:17" ht="32.25" customHeight="1" x14ac:dyDescent="0.25">
      <c r="A359" s="487">
        <v>320</v>
      </c>
      <c r="B359" s="498" t="s">
        <v>688</v>
      </c>
      <c r="C359" s="8" t="s">
        <v>689</v>
      </c>
      <c r="D359" s="500" t="s">
        <v>1608</v>
      </c>
      <c r="E359" s="174"/>
      <c r="F359" s="53" t="s">
        <v>1379</v>
      </c>
      <c r="G359" s="54"/>
      <c r="H359" s="402">
        <v>210</v>
      </c>
      <c r="I359" s="502">
        <v>12.5</v>
      </c>
      <c r="J359" s="201" t="s">
        <v>16</v>
      </c>
      <c r="K359" s="400"/>
      <c r="L359" s="491"/>
      <c r="M359" s="402">
        <f t="shared" si="25"/>
        <v>210</v>
      </c>
      <c r="N359" s="404">
        <v>75.400000000000006</v>
      </c>
      <c r="O359" s="394">
        <f>M359*N359</f>
        <v>15834.000000000002</v>
      </c>
      <c r="P359" s="396"/>
      <c r="Q359" s="212"/>
    </row>
    <row r="360" spans="1:17" ht="32.25" customHeight="1" x14ac:dyDescent="0.25">
      <c r="A360" s="488"/>
      <c r="B360" s="499"/>
      <c r="C360" s="8" t="s">
        <v>690</v>
      </c>
      <c r="D360" s="501"/>
      <c r="E360" s="174"/>
      <c r="F360" s="53" t="s">
        <v>691</v>
      </c>
      <c r="G360" s="54" t="s">
        <v>692</v>
      </c>
      <c r="H360" s="403" t="e">
        <v>#N/A</v>
      </c>
      <c r="I360" s="503"/>
      <c r="J360" s="201" t="s">
        <v>16</v>
      </c>
      <c r="K360" s="401"/>
      <c r="L360" s="492"/>
      <c r="M360" s="403" t="e">
        <f t="shared" si="25"/>
        <v>#N/A</v>
      </c>
      <c r="N360" s="405"/>
      <c r="O360" s="395"/>
      <c r="P360" s="397"/>
      <c r="Q360" s="212"/>
    </row>
    <row r="361" spans="1:17" s="194" customFormat="1" ht="32.1" customHeight="1" x14ac:dyDescent="0.2">
      <c r="A361" s="166">
        <v>321</v>
      </c>
      <c r="B361" s="139" t="s">
        <v>1451</v>
      </c>
      <c r="C361" s="24" t="s">
        <v>1452</v>
      </c>
      <c r="D361" s="285">
        <v>75207</v>
      </c>
      <c r="E361" s="124" t="s">
        <v>679</v>
      </c>
      <c r="F361" s="141" t="s">
        <v>22</v>
      </c>
      <c r="G361" s="164" t="s">
        <v>1453</v>
      </c>
      <c r="H361" s="159">
        <v>95</v>
      </c>
      <c r="I361" s="165">
        <v>20</v>
      </c>
      <c r="J361" s="201" t="s">
        <v>16</v>
      </c>
      <c r="K361" s="310"/>
      <c r="L361" s="344"/>
      <c r="M361" s="159">
        <f t="shared" si="25"/>
        <v>95</v>
      </c>
      <c r="N361" s="306">
        <v>60.48</v>
      </c>
      <c r="O361" s="160">
        <f>M361*N361</f>
        <v>5745.5999999999995</v>
      </c>
      <c r="P361" s="205"/>
      <c r="Q361" s="213"/>
    </row>
    <row r="362" spans="1:17" ht="32.25" customHeight="1" x14ac:dyDescent="0.25">
      <c r="A362" s="136">
        <v>322</v>
      </c>
      <c r="B362" s="179" t="s">
        <v>693</v>
      </c>
      <c r="C362" s="8" t="s">
        <v>694</v>
      </c>
      <c r="D362" s="299">
        <v>267475</v>
      </c>
      <c r="E362" s="174" t="s">
        <v>25</v>
      </c>
      <c r="F362" s="53" t="s">
        <v>695</v>
      </c>
      <c r="G362" s="54" t="s">
        <v>696</v>
      </c>
      <c r="H362" s="55">
        <v>85</v>
      </c>
      <c r="I362" s="180">
        <v>15</v>
      </c>
      <c r="J362" s="201" t="s">
        <v>16</v>
      </c>
      <c r="K362" s="309"/>
      <c r="L362" s="341"/>
      <c r="M362" s="56">
        <f t="shared" si="25"/>
        <v>85</v>
      </c>
      <c r="N362" s="1">
        <v>112.65</v>
      </c>
      <c r="O362" s="57">
        <f t="shared" ref="O362:O370" si="28">M362*N362</f>
        <v>9575.25</v>
      </c>
      <c r="P362" s="204" t="s">
        <v>1731</v>
      </c>
      <c r="Q362" s="212"/>
    </row>
    <row r="363" spans="1:17" ht="32.25" customHeight="1" x14ac:dyDescent="0.25">
      <c r="A363" s="136">
        <v>323</v>
      </c>
      <c r="B363" s="179" t="s">
        <v>697</v>
      </c>
      <c r="C363" s="8" t="s">
        <v>698</v>
      </c>
      <c r="D363" s="299">
        <v>56057</v>
      </c>
      <c r="E363" s="174" t="s">
        <v>679</v>
      </c>
      <c r="F363" s="53" t="s">
        <v>341</v>
      </c>
      <c r="G363" s="54" t="s">
        <v>699</v>
      </c>
      <c r="H363" s="55">
        <v>109</v>
      </c>
      <c r="I363" s="180">
        <v>10</v>
      </c>
      <c r="J363" s="201" t="s">
        <v>16</v>
      </c>
      <c r="K363" s="309"/>
      <c r="L363" s="341"/>
      <c r="M363" s="56">
        <f t="shared" si="25"/>
        <v>109</v>
      </c>
      <c r="N363" s="1">
        <v>45.3</v>
      </c>
      <c r="O363" s="57">
        <f t="shared" si="28"/>
        <v>4937.7</v>
      </c>
      <c r="P363" s="204" t="s">
        <v>1732</v>
      </c>
      <c r="Q363" s="212"/>
    </row>
    <row r="364" spans="1:17" ht="32.25" customHeight="1" x14ac:dyDescent="0.25">
      <c r="A364" s="136">
        <v>324</v>
      </c>
      <c r="B364" s="179" t="s">
        <v>700</v>
      </c>
      <c r="C364" s="8" t="s">
        <v>701</v>
      </c>
      <c r="D364" s="299">
        <v>863524</v>
      </c>
      <c r="E364" s="174" t="s">
        <v>20</v>
      </c>
      <c r="F364" s="53" t="s">
        <v>341</v>
      </c>
      <c r="G364" s="54"/>
      <c r="H364" s="55">
        <v>89</v>
      </c>
      <c r="I364" s="180">
        <v>10</v>
      </c>
      <c r="J364" s="201" t="s">
        <v>16</v>
      </c>
      <c r="K364" s="309"/>
      <c r="L364" s="341"/>
      <c r="M364" s="56">
        <f t="shared" si="25"/>
        <v>89</v>
      </c>
      <c r="N364" s="1">
        <v>29.53</v>
      </c>
      <c r="O364" s="57">
        <f t="shared" si="28"/>
        <v>2628.17</v>
      </c>
      <c r="P364" s="204"/>
      <c r="Q364" s="212"/>
    </row>
    <row r="365" spans="1:17" s="194" customFormat="1" ht="32.1" customHeight="1" x14ac:dyDescent="0.2">
      <c r="A365" s="166">
        <v>325</v>
      </c>
      <c r="B365" s="139" t="s">
        <v>1470</v>
      </c>
      <c r="C365" s="24" t="s">
        <v>1471</v>
      </c>
      <c r="D365" s="285">
        <v>57351</v>
      </c>
      <c r="E365" s="124" t="s">
        <v>277</v>
      </c>
      <c r="F365" s="141" t="s">
        <v>21</v>
      </c>
      <c r="G365" s="164" t="s">
        <v>1475</v>
      </c>
      <c r="H365" s="159">
        <v>575</v>
      </c>
      <c r="I365" s="165">
        <v>10</v>
      </c>
      <c r="J365" s="201" t="s">
        <v>16</v>
      </c>
      <c r="K365" s="310"/>
      <c r="L365" s="344"/>
      <c r="M365" s="159">
        <f t="shared" si="25"/>
        <v>575</v>
      </c>
      <c r="N365" s="306">
        <v>31.55</v>
      </c>
      <c r="O365" s="160">
        <f t="shared" si="28"/>
        <v>18141.25</v>
      </c>
      <c r="P365" s="205"/>
      <c r="Q365" s="213"/>
    </row>
    <row r="366" spans="1:17" s="194" customFormat="1" ht="32.1" customHeight="1" x14ac:dyDescent="0.2">
      <c r="A366" s="166">
        <v>326</v>
      </c>
      <c r="B366" s="139" t="s">
        <v>1472</v>
      </c>
      <c r="C366" s="147" t="s">
        <v>1473</v>
      </c>
      <c r="D366" s="285">
        <v>53043</v>
      </c>
      <c r="E366" s="124" t="s">
        <v>277</v>
      </c>
      <c r="F366" s="141" t="s">
        <v>21</v>
      </c>
      <c r="G366" s="164" t="s">
        <v>1590</v>
      </c>
      <c r="H366" s="159">
        <v>609</v>
      </c>
      <c r="I366" s="165">
        <v>10</v>
      </c>
      <c r="J366" s="201" t="s">
        <v>16</v>
      </c>
      <c r="K366" s="310"/>
      <c r="L366" s="344"/>
      <c r="M366" s="159">
        <f t="shared" si="25"/>
        <v>609</v>
      </c>
      <c r="N366" s="306">
        <v>31.89</v>
      </c>
      <c r="O366" s="160">
        <f t="shared" si="28"/>
        <v>19421.010000000002</v>
      </c>
      <c r="P366" s="205"/>
      <c r="Q366" s="213"/>
    </row>
    <row r="367" spans="1:17" s="194" customFormat="1" ht="32.1" customHeight="1" x14ac:dyDescent="0.2">
      <c r="A367" s="166">
        <v>327</v>
      </c>
      <c r="B367" s="139" t="s">
        <v>1449</v>
      </c>
      <c r="C367" s="146" t="s">
        <v>1450</v>
      </c>
      <c r="D367" s="285">
        <v>18750</v>
      </c>
      <c r="E367" s="124" t="s">
        <v>277</v>
      </c>
      <c r="F367" s="141" t="s">
        <v>21</v>
      </c>
      <c r="G367" s="164" t="s">
        <v>1474</v>
      </c>
      <c r="H367" s="159">
        <v>609</v>
      </c>
      <c r="I367" s="165">
        <v>10</v>
      </c>
      <c r="J367" s="201" t="s">
        <v>16</v>
      </c>
      <c r="K367" s="310"/>
      <c r="L367" s="344"/>
      <c r="M367" s="159">
        <f t="shared" si="25"/>
        <v>609</v>
      </c>
      <c r="N367" s="306">
        <v>31.89</v>
      </c>
      <c r="O367" s="160">
        <f t="shared" si="28"/>
        <v>19421.010000000002</v>
      </c>
      <c r="P367" s="205"/>
      <c r="Q367" s="213"/>
    </row>
    <row r="368" spans="1:17" s="194" customFormat="1" ht="32.1" customHeight="1" x14ac:dyDescent="0.2">
      <c r="A368" s="163">
        <v>328</v>
      </c>
      <c r="B368" s="129" t="s">
        <v>1478</v>
      </c>
      <c r="C368" s="93" t="s">
        <v>18</v>
      </c>
      <c r="D368" s="285">
        <v>479250</v>
      </c>
      <c r="E368" s="124"/>
      <c r="F368" s="141" t="s">
        <v>1476</v>
      </c>
      <c r="G368" s="164" t="s">
        <v>1477</v>
      </c>
      <c r="H368" s="159">
        <v>97</v>
      </c>
      <c r="I368" s="165">
        <v>6</v>
      </c>
      <c r="J368" s="284" t="s">
        <v>334</v>
      </c>
      <c r="K368" s="310" t="s">
        <v>1728</v>
      </c>
      <c r="L368" s="344"/>
      <c r="M368" s="159">
        <f t="shared" si="25"/>
        <v>97</v>
      </c>
      <c r="N368" s="306">
        <v>73.010000000000005</v>
      </c>
      <c r="O368" s="160">
        <f t="shared" si="28"/>
        <v>7081.97</v>
      </c>
      <c r="P368" s="205"/>
      <c r="Q368" s="213"/>
    </row>
    <row r="369" spans="1:17" ht="32.25" customHeight="1" x14ac:dyDescent="0.25">
      <c r="A369" s="136">
        <v>329</v>
      </c>
      <c r="B369" s="84" t="s">
        <v>702</v>
      </c>
      <c r="C369" s="8" t="s">
        <v>703</v>
      </c>
      <c r="D369" s="299">
        <v>318135</v>
      </c>
      <c r="E369" s="174" t="s">
        <v>1581</v>
      </c>
      <c r="F369" s="53" t="s">
        <v>704</v>
      </c>
      <c r="G369" s="54" t="s">
        <v>705</v>
      </c>
      <c r="H369" s="55">
        <v>288</v>
      </c>
      <c r="I369" s="180">
        <v>15.6</v>
      </c>
      <c r="J369" s="201" t="s">
        <v>16</v>
      </c>
      <c r="K369" s="309"/>
      <c r="L369" s="341"/>
      <c r="M369" s="56">
        <f t="shared" si="25"/>
        <v>288</v>
      </c>
      <c r="N369" s="1">
        <v>82.055999999999997</v>
      </c>
      <c r="O369" s="57">
        <f t="shared" si="28"/>
        <v>23632.128000000001</v>
      </c>
      <c r="P369" s="204" t="s">
        <v>1733</v>
      </c>
      <c r="Q369" s="212"/>
    </row>
    <row r="370" spans="1:17" ht="32.25" customHeight="1" x14ac:dyDescent="0.25">
      <c r="A370" s="136">
        <v>330</v>
      </c>
      <c r="B370" s="84" t="s">
        <v>706</v>
      </c>
      <c r="C370" s="8" t="s">
        <v>707</v>
      </c>
      <c r="D370" s="299">
        <v>946567</v>
      </c>
      <c r="E370" s="174" t="s">
        <v>25</v>
      </c>
      <c r="F370" s="53" t="s">
        <v>708</v>
      </c>
      <c r="G370" s="54" t="s">
        <v>709</v>
      </c>
      <c r="H370" s="55">
        <v>302</v>
      </c>
      <c r="I370" s="180">
        <v>14</v>
      </c>
      <c r="J370" s="201" t="s">
        <v>16</v>
      </c>
      <c r="K370" s="309"/>
      <c r="L370" s="341"/>
      <c r="M370" s="56">
        <f t="shared" si="25"/>
        <v>302</v>
      </c>
      <c r="N370" s="1">
        <v>86.38</v>
      </c>
      <c r="O370" s="57">
        <f t="shared" si="28"/>
        <v>26086.76</v>
      </c>
      <c r="P370" s="204" t="s">
        <v>1734</v>
      </c>
      <c r="Q370" s="212"/>
    </row>
    <row r="371" spans="1:17" ht="32.25" customHeight="1" x14ac:dyDescent="0.25">
      <c r="A371" s="448" t="str">
        <f>"Miscellaneous = "&amp;DOLLAR(SUM(O372:O437),2)</f>
        <v>Miscellaneous = $372,339.98</v>
      </c>
      <c r="B371" s="448"/>
      <c r="C371" s="95"/>
      <c r="D371" s="42"/>
      <c r="E371" s="96"/>
      <c r="F371" s="97"/>
      <c r="G371" s="95"/>
      <c r="H371" s="45"/>
      <c r="I371" s="46"/>
      <c r="J371" s="43"/>
      <c r="K371" s="78"/>
      <c r="L371" s="340"/>
      <c r="M371" s="48"/>
      <c r="N371" s="49"/>
      <c r="O371" s="50"/>
      <c r="P371" s="101"/>
      <c r="Q371" s="212"/>
    </row>
    <row r="372" spans="1:17" ht="32.25" customHeight="1" x14ac:dyDescent="0.25">
      <c r="A372" s="136">
        <v>331</v>
      </c>
      <c r="B372" s="179" t="s">
        <v>710</v>
      </c>
      <c r="C372" s="8" t="s">
        <v>711</v>
      </c>
      <c r="D372" s="298" t="s">
        <v>1735</v>
      </c>
      <c r="E372" s="174" t="s">
        <v>1581</v>
      </c>
      <c r="F372" s="53" t="s">
        <v>21</v>
      </c>
      <c r="G372" s="54" t="s">
        <v>712</v>
      </c>
      <c r="H372" s="55">
        <v>91</v>
      </c>
      <c r="I372" s="180">
        <v>10</v>
      </c>
      <c r="J372" s="201" t="s">
        <v>16</v>
      </c>
      <c r="K372" s="309" t="s">
        <v>1746</v>
      </c>
      <c r="L372" s="341"/>
      <c r="M372" s="56">
        <f t="shared" si="25"/>
        <v>91</v>
      </c>
      <c r="N372" s="1">
        <v>76.77</v>
      </c>
      <c r="O372" s="57">
        <f t="shared" ref="O372:O386" si="29">M372*N372</f>
        <v>6986.07</v>
      </c>
      <c r="P372" s="204" t="s">
        <v>1744</v>
      </c>
      <c r="Q372" s="212"/>
    </row>
    <row r="373" spans="1:17" ht="32.25" customHeight="1" x14ac:dyDescent="0.25">
      <c r="A373" s="136">
        <v>332</v>
      </c>
      <c r="B373" s="179" t="s">
        <v>713</v>
      </c>
      <c r="C373" s="179" t="s">
        <v>18</v>
      </c>
      <c r="D373" s="298" t="s">
        <v>1736</v>
      </c>
      <c r="E373" s="174"/>
      <c r="F373" s="53" t="s">
        <v>439</v>
      </c>
      <c r="G373" s="54"/>
      <c r="H373" s="55">
        <v>104</v>
      </c>
      <c r="I373" s="180">
        <v>20</v>
      </c>
      <c r="J373" s="284" t="s">
        <v>16</v>
      </c>
      <c r="K373" s="309" t="s">
        <v>1689</v>
      </c>
      <c r="L373" s="341"/>
      <c r="M373" s="56">
        <f t="shared" si="25"/>
        <v>104</v>
      </c>
      <c r="N373" s="1">
        <v>18.27</v>
      </c>
      <c r="O373" s="57">
        <f t="shared" si="29"/>
        <v>1900.08</v>
      </c>
      <c r="P373" s="204"/>
      <c r="Q373" s="212"/>
    </row>
    <row r="374" spans="1:17" ht="32.25" customHeight="1" x14ac:dyDescent="0.25">
      <c r="A374" s="136">
        <v>333</v>
      </c>
      <c r="B374" s="179" t="s">
        <v>714</v>
      </c>
      <c r="C374" s="8" t="s">
        <v>715</v>
      </c>
      <c r="D374" s="298" t="s">
        <v>1737</v>
      </c>
      <c r="E374" s="174" t="s">
        <v>1581</v>
      </c>
      <c r="F374" s="53" t="s">
        <v>716</v>
      </c>
      <c r="G374" s="54" t="s">
        <v>717</v>
      </c>
      <c r="H374" s="55">
        <v>100</v>
      </c>
      <c r="I374" s="180">
        <v>48</v>
      </c>
      <c r="J374" s="201" t="s">
        <v>16</v>
      </c>
      <c r="K374" s="309"/>
      <c r="L374" s="341"/>
      <c r="M374" s="56">
        <f t="shared" si="25"/>
        <v>100</v>
      </c>
      <c r="N374" s="1">
        <v>41.18</v>
      </c>
      <c r="O374" s="57">
        <f t="shared" si="29"/>
        <v>4118</v>
      </c>
      <c r="P374" s="204"/>
      <c r="Q374" s="212"/>
    </row>
    <row r="375" spans="1:17" s="194" customFormat="1" ht="32.1" customHeight="1" x14ac:dyDescent="0.2">
      <c r="A375" s="427">
        <v>334</v>
      </c>
      <c r="B375" s="453" t="s">
        <v>1454</v>
      </c>
      <c r="C375" s="8" t="s">
        <v>1455</v>
      </c>
      <c r="D375" s="431" t="s">
        <v>1608</v>
      </c>
      <c r="E375" s="124" t="s">
        <v>166</v>
      </c>
      <c r="F375" s="141" t="s">
        <v>731</v>
      </c>
      <c r="G375" s="164" t="s">
        <v>1456</v>
      </c>
      <c r="H375" s="433">
        <v>101</v>
      </c>
      <c r="I375" s="435">
        <v>128</v>
      </c>
      <c r="J375" s="201" t="s">
        <v>334</v>
      </c>
      <c r="K375" s="455" t="s">
        <v>1763</v>
      </c>
      <c r="L375" s="439">
        <v>96</v>
      </c>
      <c r="M375" s="433">
        <f t="shared" si="25"/>
        <v>135</v>
      </c>
      <c r="N375" s="441">
        <v>38.619999999999997</v>
      </c>
      <c r="O375" s="443">
        <f>M375*N375</f>
        <v>5213.7</v>
      </c>
      <c r="P375" s="445"/>
      <c r="Q375" s="213"/>
    </row>
    <row r="376" spans="1:17" s="194" customFormat="1" ht="32.1" customHeight="1" x14ac:dyDescent="0.2">
      <c r="A376" s="428"/>
      <c r="B376" s="454"/>
      <c r="C376" s="8" t="s">
        <v>1457</v>
      </c>
      <c r="D376" s="432"/>
      <c r="E376" s="124" t="s">
        <v>67</v>
      </c>
      <c r="F376" s="141" t="s">
        <v>1458</v>
      </c>
      <c r="G376" s="164"/>
      <c r="H376" s="434" t="e">
        <v>#N/A</v>
      </c>
      <c r="I376" s="436"/>
      <c r="J376" s="201" t="s">
        <v>16</v>
      </c>
      <c r="K376" s="456"/>
      <c r="L376" s="440"/>
      <c r="M376" s="434" t="e">
        <f t="shared" si="25"/>
        <v>#N/A</v>
      </c>
      <c r="N376" s="442"/>
      <c r="O376" s="444"/>
      <c r="P376" s="446"/>
      <c r="Q376" s="213"/>
    </row>
    <row r="377" spans="1:17" s="194" customFormat="1" ht="32.1" customHeight="1" x14ac:dyDescent="0.2">
      <c r="A377" s="427">
        <v>335</v>
      </c>
      <c r="B377" s="453" t="s">
        <v>1459</v>
      </c>
      <c r="C377" s="8" t="s">
        <v>1460</v>
      </c>
      <c r="D377" s="431" t="s">
        <v>1608</v>
      </c>
      <c r="E377" s="124" t="s">
        <v>166</v>
      </c>
      <c r="F377" s="141" t="s">
        <v>1461</v>
      </c>
      <c r="G377" s="164" t="s">
        <v>1456</v>
      </c>
      <c r="H377" s="433">
        <v>88</v>
      </c>
      <c r="I377" s="435">
        <v>256</v>
      </c>
      <c r="J377" s="201" t="s">
        <v>334</v>
      </c>
      <c r="K377" s="455" t="s">
        <v>1763</v>
      </c>
      <c r="L377" s="439"/>
      <c r="M377" s="433">
        <f t="shared" si="25"/>
        <v>88</v>
      </c>
      <c r="N377" s="441">
        <v>49.2</v>
      </c>
      <c r="O377" s="443">
        <f>M377*N377</f>
        <v>4329.6000000000004</v>
      </c>
      <c r="P377" s="445"/>
      <c r="Q377" s="213"/>
    </row>
    <row r="378" spans="1:17" s="194" customFormat="1" ht="32.1" customHeight="1" x14ac:dyDescent="0.2">
      <c r="A378" s="428"/>
      <c r="B378" s="454"/>
      <c r="C378" s="8" t="s">
        <v>1462</v>
      </c>
      <c r="D378" s="432"/>
      <c r="E378" s="124" t="s">
        <v>67</v>
      </c>
      <c r="F378" s="141" t="s">
        <v>1461</v>
      </c>
      <c r="G378" s="164"/>
      <c r="H378" s="434" t="e">
        <v>#N/A</v>
      </c>
      <c r="I378" s="436"/>
      <c r="J378" s="201" t="s">
        <v>16</v>
      </c>
      <c r="K378" s="456"/>
      <c r="L378" s="440"/>
      <c r="M378" s="434" t="e">
        <f t="shared" si="25"/>
        <v>#N/A</v>
      </c>
      <c r="N378" s="442"/>
      <c r="O378" s="444"/>
      <c r="P378" s="446"/>
      <c r="Q378" s="213"/>
    </row>
    <row r="379" spans="1:17" s="194" customFormat="1" ht="32.1" customHeight="1" x14ac:dyDescent="0.2">
      <c r="A379" s="166">
        <v>336</v>
      </c>
      <c r="B379" s="139" t="s">
        <v>1463</v>
      </c>
      <c r="C379" s="179" t="s">
        <v>18</v>
      </c>
      <c r="D379" s="285">
        <v>911781</v>
      </c>
      <c r="E379" s="124"/>
      <c r="F379" s="141" t="s">
        <v>343</v>
      </c>
      <c r="G379" s="164"/>
      <c r="H379" s="159">
        <v>88</v>
      </c>
      <c r="I379" s="165">
        <v>6</v>
      </c>
      <c r="J379" s="284" t="s">
        <v>16</v>
      </c>
      <c r="K379" s="310" t="s">
        <v>1747</v>
      </c>
      <c r="L379" s="344"/>
      <c r="M379" s="159">
        <f t="shared" si="25"/>
        <v>88</v>
      </c>
      <c r="N379" s="306">
        <v>51.69</v>
      </c>
      <c r="O379" s="160">
        <f>M379*N379</f>
        <v>4548.7199999999993</v>
      </c>
      <c r="P379" s="208"/>
      <c r="Q379" s="213"/>
    </row>
    <row r="380" spans="1:17" ht="32.25" customHeight="1" x14ac:dyDescent="0.25">
      <c r="A380" s="136">
        <v>337</v>
      </c>
      <c r="B380" s="179" t="s">
        <v>718</v>
      </c>
      <c r="C380" s="179" t="s">
        <v>18</v>
      </c>
      <c r="D380" s="298">
        <v>57039</v>
      </c>
      <c r="E380" s="174"/>
      <c r="F380" s="89" t="s">
        <v>343</v>
      </c>
      <c r="G380" s="90"/>
      <c r="H380" s="55">
        <v>106</v>
      </c>
      <c r="I380" s="180">
        <v>6</v>
      </c>
      <c r="J380" s="284" t="s">
        <v>16</v>
      </c>
      <c r="K380" s="309" t="s">
        <v>1748</v>
      </c>
      <c r="L380" s="341"/>
      <c r="M380" s="56">
        <f t="shared" ref="M380:M441" si="30">ROUND(IF(ISBLANK(L380)=TRUE,H380,(H380*I380)/L380),0)</f>
        <v>106</v>
      </c>
      <c r="N380" s="1">
        <v>41.38</v>
      </c>
      <c r="O380" s="57">
        <f t="shared" si="29"/>
        <v>4386.2800000000007</v>
      </c>
      <c r="P380" s="204"/>
      <c r="Q380" s="212"/>
    </row>
    <row r="381" spans="1:17" ht="32.25" customHeight="1" x14ac:dyDescent="0.25">
      <c r="A381" s="226">
        <v>338</v>
      </c>
      <c r="B381" s="219" t="s">
        <v>719</v>
      </c>
      <c r="C381" s="219" t="s">
        <v>18</v>
      </c>
      <c r="D381" s="298">
        <v>424456</v>
      </c>
      <c r="E381" s="265"/>
      <c r="F381" s="199" t="s">
        <v>21</v>
      </c>
      <c r="G381" s="200" t="s">
        <v>720</v>
      </c>
      <c r="H381" s="227">
        <v>148</v>
      </c>
      <c r="I381" s="228">
        <v>10</v>
      </c>
      <c r="J381" s="284" t="s">
        <v>16</v>
      </c>
      <c r="K381" s="311" t="s">
        <v>1749</v>
      </c>
      <c r="L381" s="348"/>
      <c r="M381" s="229">
        <f t="shared" si="30"/>
        <v>148</v>
      </c>
      <c r="N381" s="230">
        <v>26.22</v>
      </c>
      <c r="O381" s="231">
        <f t="shared" si="29"/>
        <v>3880.56</v>
      </c>
      <c r="P381" s="225"/>
      <c r="Q381" s="212"/>
    </row>
    <row r="382" spans="1:17" ht="32.25" customHeight="1" x14ac:dyDescent="0.25">
      <c r="A382" s="226">
        <v>339</v>
      </c>
      <c r="B382" s="219" t="s">
        <v>721</v>
      </c>
      <c r="C382" s="219" t="s">
        <v>18</v>
      </c>
      <c r="D382" s="298">
        <v>432884</v>
      </c>
      <c r="E382" s="265"/>
      <c r="F382" s="199" t="s">
        <v>722</v>
      </c>
      <c r="G382" s="200" t="s">
        <v>720</v>
      </c>
      <c r="H382" s="227">
        <v>306</v>
      </c>
      <c r="I382" s="228">
        <v>250</v>
      </c>
      <c r="J382" s="284" t="s">
        <v>16</v>
      </c>
      <c r="K382" s="311" t="s">
        <v>1749</v>
      </c>
      <c r="L382" s="348"/>
      <c r="M382" s="229">
        <f t="shared" si="30"/>
        <v>306</v>
      </c>
      <c r="N382" s="230">
        <v>28.31</v>
      </c>
      <c r="O382" s="231">
        <f t="shared" si="29"/>
        <v>8662.8599999999988</v>
      </c>
      <c r="P382" s="225"/>
      <c r="Q382" s="212"/>
    </row>
    <row r="383" spans="1:17" ht="32.25" customHeight="1" x14ac:dyDescent="0.25">
      <c r="A383" s="226">
        <v>340</v>
      </c>
      <c r="B383" s="219" t="s">
        <v>1269</v>
      </c>
      <c r="C383" s="202" t="s">
        <v>1270</v>
      </c>
      <c r="D383" s="298">
        <v>635178</v>
      </c>
      <c r="E383" s="265"/>
      <c r="F383" s="199" t="s">
        <v>1271</v>
      </c>
      <c r="G383" s="200" t="s">
        <v>1272</v>
      </c>
      <c r="H383" s="227">
        <v>143</v>
      </c>
      <c r="I383" s="228">
        <v>64</v>
      </c>
      <c r="J383" s="201" t="s">
        <v>16</v>
      </c>
      <c r="K383" s="311"/>
      <c r="L383" s="348"/>
      <c r="M383" s="229">
        <f t="shared" si="30"/>
        <v>143</v>
      </c>
      <c r="N383" s="230">
        <v>75.91</v>
      </c>
      <c r="O383" s="231">
        <f t="shared" si="29"/>
        <v>10855.13</v>
      </c>
      <c r="P383" s="225"/>
      <c r="Q383" s="212"/>
    </row>
    <row r="384" spans="1:17" ht="32.25" customHeight="1" x14ac:dyDescent="0.25">
      <c r="A384" s="226">
        <v>341</v>
      </c>
      <c r="B384" s="219" t="s">
        <v>723</v>
      </c>
      <c r="C384" s="13" t="s">
        <v>724</v>
      </c>
      <c r="D384" s="298" t="s">
        <v>1738</v>
      </c>
      <c r="E384" s="265" t="s">
        <v>67</v>
      </c>
      <c r="F384" s="199" t="s">
        <v>725</v>
      </c>
      <c r="G384" s="200" t="s">
        <v>726</v>
      </c>
      <c r="H384" s="227">
        <v>156</v>
      </c>
      <c r="I384" s="228">
        <v>99</v>
      </c>
      <c r="J384" s="201" t="s">
        <v>16</v>
      </c>
      <c r="K384" s="311"/>
      <c r="L384" s="348"/>
      <c r="M384" s="229">
        <f t="shared" si="30"/>
        <v>156</v>
      </c>
      <c r="N384" s="230">
        <v>29.58</v>
      </c>
      <c r="O384" s="231">
        <f t="shared" si="29"/>
        <v>4614.4799999999996</v>
      </c>
      <c r="P384" s="225" t="s">
        <v>1745</v>
      </c>
      <c r="Q384" s="212"/>
    </row>
    <row r="385" spans="1:17" ht="32.25" customHeight="1" x14ac:dyDescent="0.25">
      <c r="A385" s="136">
        <v>342</v>
      </c>
      <c r="B385" s="179" t="s">
        <v>727</v>
      </c>
      <c r="C385" s="12" t="s">
        <v>728</v>
      </c>
      <c r="D385" s="298" t="s">
        <v>1739</v>
      </c>
      <c r="E385" s="174"/>
      <c r="F385" s="53" t="s">
        <v>729</v>
      </c>
      <c r="G385" s="54" t="s">
        <v>433</v>
      </c>
      <c r="H385" s="55">
        <v>110</v>
      </c>
      <c r="I385" s="180">
        <v>102</v>
      </c>
      <c r="J385" s="201" t="s">
        <v>16</v>
      </c>
      <c r="K385" s="309"/>
      <c r="L385" s="341"/>
      <c r="M385" s="56">
        <f t="shared" si="30"/>
        <v>110</v>
      </c>
      <c r="N385" s="1">
        <v>25.38</v>
      </c>
      <c r="O385" s="57">
        <f t="shared" si="29"/>
        <v>2791.7999999999997</v>
      </c>
      <c r="P385" s="204"/>
      <c r="Q385" s="212"/>
    </row>
    <row r="386" spans="1:17" ht="32.25" customHeight="1" x14ac:dyDescent="0.25">
      <c r="A386" s="487">
        <v>343</v>
      </c>
      <c r="B386" s="496" t="s">
        <v>1364</v>
      </c>
      <c r="C386" s="16" t="s">
        <v>730</v>
      </c>
      <c r="D386" s="494" t="s">
        <v>1608</v>
      </c>
      <c r="E386" s="174" t="s">
        <v>20</v>
      </c>
      <c r="F386" s="89" t="s">
        <v>731</v>
      </c>
      <c r="G386" s="90"/>
      <c r="H386" s="408">
        <v>103</v>
      </c>
      <c r="I386" s="425">
        <f>8*16</f>
        <v>128</v>
      </c>
      <c r="J386" s="201" t="s">
        <v>16</v>
      </c>
      <c r="K386" s="400" t="s">
        <v>1764</v>
      </c>
      <c r="L386" s="406"/>
      <c r="M386" s="408">
        <f t="shared" si="30"/>
        <v>103</v>
      </c>
      <c r="N386" s="398">
        <v>29.16</v>
      </c>
      <c r="O386" s="394">
        <f t="shared" si="29"/>
        <v>3003.48</v>
      </c>
      <c r="P386" s="396"/>
      <c r="Q386" s="212"/>
    </row>
    <row r="387" spans="1:17" ht="32.25" customHeight="1" x14ac:dyDescent="0.25">
      <c r="A387" s="488"/>
      <c r="B387" s="497"/>
      <c r="C387" s="24" t="s">
        <v>1362</v>
      </c>
      <c r="D387" s="495"/>
      <c r="E387" s="174" t="s">
        <v>67</v>
      </c>
      <c r="F387" s="89" t="s">
        <v>1363</v>
      </c>
      <c r="G387" s="90"/>
      <c r="H387" s="409" t="e">
        <v>#N/A</v>
      </c>
      <c r="I387" s="426"/>
      <c r="J387" s="201" t="s">
        <v>16</v>
      </c>
      <c r="K387" s="401"/>
      <c r="L387" s="407"/>
      <c r="M387" s="409" t="e">
        <f t="shared" si="30"/>
        <v>#N/A</v>
      </c>
      <c r="N387" s="399"/>
      <c r="O387" s="395"/>
      <c r="P387" s="397"/>
      <c r="Q387" s="212"/>
    </row>
    <row r="388" spans="1:17" ht="32.25" customHeight="1" x14ac:dyDescent="0.25">
      <c r="A388" s="487">
        <v>344</v>
      </c>
      <c r="B388" s="496" t="s">
        <v>1367</v>
      </c>
      <c r="C388" s="16" t="s">
        <v>732</v>
      </c>
      <c r="D388" s="494" t="s">
        <v>1608</v>
      </c>
      <c r="E388" s="174" t="s">
        <v>20</v>
      </c>
      <c r="F388" s="53" t="s">
        <v>731</v>
      </c>
      <c r="G388" s="54"/>
      <c r="H388" s="408">
        <v>209</v>
      </c>
      <c r="I388" s="425">
        <v>128</v>
      </c>
      <c r="J388" s="201" t="s">
        <v>16</v>
      </c>
      <c r="K388" s="400" t="s">
        <v>1764</v>
      </c>
      <c r="L388" s="406"/>
      <c r="M388" s="408">
        <f t="shared" si="30"/>
        <v>209</v>
      </c>
      <c r="N388" s="398">
        <v>35.32</v>
      </c>
      <c r="O388" s="394">
        <f>M388*N388</f>
        <v>7381.88</v>
      </c>
      <c r="P388" s="396"/>
      <c r="Q388" s="212"/>
    </row>
    <row r="389" spans="1:17" ht="32.25" customHeight="1" x14ac:dyDescent="0.25">
      <c r="A389" s="488"/>
      <c r="B389" s="497"/>
      <c r="C389" s="24" t="s">
        <v>1365</v>
      </c>
      <c r="D389" s="495"/>
      <c r="E389" s="174" t="s">
        <v>67</v>
      </c>
      <c r="F389" s="53" t="s">
        <v>1366</v>
      </c>
      <c r="G389" s="54"/>
      <c r="H389" s="409" t="e">
        <v>#N/A</v>
      </c>
      <c r="I389" s="426"/>
      <c r="J389" s="201" t="s">
        <v>16</v>
      </c>
      <c r="K389" s="401"/>
      <c r="L389" s="407"/>
      <c r="M389" s="409" t="e">
        <f t="shared" si="30"/>
        <v>#N/A</v>
      </c>
      <c r="N389" s="399"/>
      <c r="O389" s="395"/>
      <c r="P389" s="397"/>
      <c r="Q389" s="212"/>
    </row>
    <row r="390" spans="1:17" ht="32.25" customHeight="1" x14ac:dyDescent="0.25">
      <c r="A390" s="487">
        <v>345</v>
      </c>
      <c r="B390" s="496" t="s">
        <v>1369</v>
      </c>
      <c r="C390" s="12" t="s">
        <v>733</v>
      </c>
      <c r="D390" s="494" t="s">
        <v>1608</v>
      </c>
      <c r="E390" s="174" t="s">
        <v>20</v>
      </c>
      <c r="F390" s="53" t="s">
        <v>731</v>
      </c>
      <c r="G390" s="54"/>
      <c r="H390" s="408">
        <v>96</v>
      </c>
      <c r="I390" s="425">
        <v>128</v>
      </c>
      <c r="J390" s="201" t="s">
        <v>16</v>
      </c>
      <c r="K390" s="400" t="s">
        <v>1764</v>
      </c>
      <c r="L390" s="406"/>
      <c r="M390" s="408">
        <f t="shared" si="30"/>
        <v>96</v>
      </c>
      <c r="N390" s="398">
        <v>38.33</v>
      </c>
      <c r="O390" s="394">
        <f>M390*N390</f>
        <v>3679.68</v>
      </c>
      <c r="P390" s="396"/>
      <c r="Q390" s="212"/>
    </row>
    <row r="391" spans="1:17" ht="32.25" customHeight="1" x14ac:dyDescent="0.25">
      <c r="A391" s="488"/>
      <c r="B391" s="497"/>
      <c r="C391" s="24" t="s">
        <v>1368</v>
      </c>
      <c r="D391" s="495"/>
      <c r="E391" s="174" t="s">
        <v>67</v>
      </c>
      <c r="F391" s="53" t="s">
        <v>1370</v>
      </c>
      <c r="G391" s="54"/>
      <c r="H391" s="409" t="e">
        <v>#N/A</v>
      </c>
      <c r="I391" s="426"/>
      <c r="J391" s="201" t="s">
        <v>16</v>
      </c>
      <c r="K391" s="401"/>
      <c r="L391" s="407"/>
      <c r="M391" s="409" t="e">
        <f t="shared" si="30"/>
        <v>#N/A</v>
      </c>
      <c r="N391" s="399"/>
      <c r="O391" s="395"/>
      <c r="P391" s="397"/>
      <c r="Q391" s="212"/>
    </row>
    <row r="392" spans="1:17" ht="32.25" customHeight="1" x14ac:dyDescent="0.25">
      <c r="A392" s="136">
        <v>346</v>
      </c>
      <c r="B392" s="179" t="s">
        <v>734</v>
      </c>
      <c r="C392" s="179" t="s">
        <v>18</v>
      </c>
      <c r="D392" s="298">
        <v>274455</v>
      </c>
      <c r="E392" s="80"/>
      <c r="F392" s="87" t="s">
        <v>735</v>
      </c>
      <c r="G392" s="88"/>
      <c r="H392" s="55">
        <v>105</v>
      </c>
      <c r="I392" s="180">
        <v>48</v>
      </c>
      <c r="J392" s="284" t="s">
        <v>16</v>
      </c>
      <c r="K392" s="309" t="s">
        <v>1750</v>
      </c>
      <c r="L392" s="341"/>
      <c r="M392" s="56">
        <f t="shared" si="30"/>
        <v>105</v>
      </c>
      <c r="N392" s="1">
        <v>3.41</v>
      </c>
      <c r="O392" s="57">
        <f t="shared" ref="O392:O405" si="31">M392*N392</f>
        <v>358.05</v>
      </c>
      <c r="P392" s="204"/>
      <c r="Q392" s="212"/>
    </row>
    <row r="393" spans="1:17" ht="32.25" customHeight="1" x14ac:dyDescent="0.25">
      <c r="A393" s="136">
        <v>347</v>
      </c>
      <c r="B393" s="179" t="s">
        <v>736</v>
      </c>
      <c r="C393" s="179" t="s">
        <v>18</v>
      </c>
      <c r="D393" s="298">
        <v>476696</v>
      </c>
      <c r="E393" s="80"/>
      <c r="F393" s="87" t="s">
        <v>737</v>
      </c>
      <c r="G393" s="88"/>
      <c r="H393" s="55">
        <v>110</v>
      </c>
      <c r="I393" s="180">
        <v>1</v>
      </c>
      <c r="J393" s="284" t="s">
        <v>334</v>
      </c>
      <c r="K393" s="309" t="s">
        <v>1751</v>
      </c>
      <c r="L393" s="341">
        <v>4</v>
      </c>
      <c r="M393" s="56">
        <f t="shared" si="30"/>
        <v>28</v>
      </c>
      <c r="N393" s="1">
        <v>27.75</v>
      </c>
      <c r="O393" s="57">
        <f t="shared" si="31"/>
        <v>777</v>
      </c>
      <c r="P393" s="204" t="s">
        <v>1752</v>
      </c>
      <c r="Q393" s="212"/>
    </row>
    <row r="394" spans="1:17" ht="32.25" customHeight="1" x14ac:dyDescent="0.25">
      <c r="A394" s="136">
        <v>348</v>
      </c>
      <c r="B394" s="179" t="s">
        <v>738</v>
      </c>
      <c r="C394" s="12" t="s">
        <v>739</v>
      </c>
      <c r="D394" s="298">
        <v>581469</v>
      </c>
      <c r="E394" s="174"/>
      <c r="F394" s="53" t="s">
        <v>740</v>
      </c>
      <c r="G394" s="54"/>
      <c r="H394" s="55">
        <v>100</v>
      </c>
      <c r="I394" s="180">
        <v>4.5</v>
      </c>
      <c r="J394" s="201" t="s">
        <v>16</v>
      </c>
      <c r="K394" s="309"/>
      <c r="L394" s="341"/>
      <c r="M394" s="56">
        <f t="shared" si="30"/>
        <v>100</v>
      </c>
      <c r="N394" s="1">
        <v>7.54</v>
      </c>
      <c r="O394" s="57">
        <f t="shared" si="31"/>
        <v>754</v>
      </c>
      <c r="P394" s="204"/>
      <c r="Q394" s="212"/>
    </row>
    <row r="395" spans="1:17" ht="32.25" customHeight="1" x14ac:dyDescent="0.25">
      <c r="A395" s="136">
        <v>349</v>
      </c>
      <c r="B395" s="179" t="s">
        <v>741</v>
      </c>
      <c r="C395" s="179" t="s">
        <v>18</v>
      </c>
      <c r="D395" s="298">
        <v>49712</v>
      </c>
      <c r="E395" s="174"/>
      <c r="F395" s="53" t="s">
        <v>343</v>
      </c>
      <c r="G395" s="54"/>
      <c r="H395" s="55">
        <v>82</v>
      </c>
      <c r="I395" s="180">
        <v>6</v>
      </c>
      <c r="J395" s="284" t="s">
        <v>16</v>
      </c>
      <c r="K395" s="309" t="s">
        <v>1753</v>
      </c>
      <c r="L395" s="341"/>
      <c r="M395" s="56">
        <f t="shared" si="30"/>
        <v>82</v>
      </c>
      <c r="N395" s="1">
        <v>34.69</v>
      </c>
      <c r="O395" s="57">
        <f t="shared" si="31"/>
        <v>2844.58</v>
      </c>
      <c r="P395" s="204"/>
      <c r="Q395" s="212"/>
    </row>
    <row r="396" spans="1:17" ht="32.25" customHeight="1" x14ac:dyDescent="0.25">
      <c r="A396" s="136">
        <v>350</v>
      </c>
      <c r="B396" s="179" t="s">
        <v>742</v>
      </c>
      <c r="C396" s="179" t="s">
        <v>18</v>
      </c>
      <c r="D396" s="298">
        <v>975860</v>
      </c>
      <c r="E396" s="174"/>
      <c r="F396" s="53" t="s">
        <v>743</v>
      </c>
      <c r="G396" s="54"/>
      <c r="H396" s="55">
        <v>89</v>
      </c>
      <c r="I396" s="180">
        <v>12</v>
      </c>
      <c r="J396" s="284" t="s">
        <v>16</v>
      </c>
      <c r="K396" s="309" t="s">
        <v>1754</v>
      </c>
      <c r="L396" s="341"/>
      <c r="M396" s="56">
        <f t="shared" si="30"/>
        <v>89</v>
      </c>
      <c r="N396" s="1">
        <v>34.36</v>
      </c>
      <c r="O396" s="57">
        <f t="shared" si="31"/>
        <v>3058.04</v>
      </c>
      <c r="P396" s="204"/>
      <c r="Q396" s="212"/>
    </row>
    <row r="397" spans="1:17" ht="32.25" customHeight="1" x14ac:dyDescent="0.25">
      <c r="A397" s="136">
        <v>351</v>
      </c>
      <c r="B397" s="179" t="s">
        <v>744</v>
      </c>
      <c r="C397" s="179" t="s">
        <v>18</v>
      </c>
      <c r="D397" s="298">
        <v>861372</v>
      </c>
      <c r="E397" s="174"/>
      <c r="F397" s="53" t="s">
        <v>745</v>
      </c>
      <c r="G397" s="54"/>
      <c r="H397" s="55">
        <v>94</v>
      </c>
      <c r="I397" s="180">
        <v>6</v>
      </c>
      <c r="J397" s="284" t="s">
        <v>334</v>
      </c>
      <c r="K397" s="309" t="s">
        <v>1755</v>
      </c>
      <c r="L397" s="341"/>
      <c r="M397" s="56">
        <f t="shared" si="30"/>
        <v>94</v>
      </c>
      <c r="N397" s="1">
        <v>75.28</v>
      </c>
      <c r="O397" s="57">
        <f t="shared" si="31"/>
        <v>7076.32</v>
      </c>
      <c r="P397" s="204"/>
      <c r="Q397" s="212"/>
    </row>
    <row r="398" spans="1:17" ht="32.25" customHeight="1" x14ac:dyDescent="0.25">
      <c r="A398" s="136">
        <v>352</v>
      </c>
      <c r="B398" s="179" t="s">
        <v>746</v>
      </c>
      <c r="C398" s="179" t="s">
        <v>18</v>
      </c>
      <c r="D398" s="298">
        <v>648216</v>
      </c>
      <c r="E398" s="174"/>
      <c r="F398" s="53" t="s">
        <v>522</v>
      </c>
      <c r="G398" s="54"/>
      <c r="H398" s="55">
        <v>109</v>
      </c>
      <c r="I398" s="180">
        <v>6</v>
      </c>
      <c r="J398" s="284" t="s">
        <v>334</v>
      </c>
      <c r="K398" s="309" t="s">
        <v>1756</v>
      </c>
      <c r="L398" s="341">
        <v>3</v>
      </c>
      <c r="M398" s="56">
        <f t="shared" si="30"/>
        <v>218</v>
      </c>
      <c r="N398" s="1">
        <v>42.95</v>
      </c>
      <c r="O398" s="57">
        <f t="shared" si="31"/>
        <v>9363.1</v>
      </c>
      <c r="P398" s="204"/>
      <c r="Q398" s="212"/>
    </row>
    <row r="399" spans="1:17" ht="32.25" customHeight="1" x14ac:dyDescent="0.25">
      <c r="A399" s="136">
        <v>353</v>
      </c>
      <c r="B399" s="179" t="s">
        <v>747</v>
      </c>
      <c r="C399" s="179" t="s">
        <v>18</v>
      </c>
      <c r="D399" s="298">
        <v>263008</v>
      </c>
      <c r="E399" s="174"/>
      <c r="F399" s="53" t="s">
        <v>745</v>
      </c>
      <c r="G399" s="54"/>
      <c r="H399" s="55">
        <v>98</v>
      </c>
      <c r="I399" s="180">
        <v>6</v>
      </c>
      <c r="J399" s="284" t="s">
        <v>334</v>
      </c>
      <c r="K399" s="309" t="s">
        <v>1755</v>
      </c>
      <c r="L399" s="341"/>
      <c r="M399" s="56">
        <f t="shared" si="30"/>
        <v>98</v>
      </c>
      <c r="N399" s="1">
        <v>73.08</v>
      </c>
      <c r="O399" s="57">
        <f t="shared" si="31"/>
        <v>7161.84</v>
      </c>
      <c r="P399" s="204"/>
      <c r="Q399" s="212"/>
    </row>
    <row r="400" spans="1:17" ht="32.25" customHeight="1" x14ac:dyDescent="0.25">
      <c r="A400" s="136">
        <v>354</v>
      </c>
      <c r="B400" s="179" t="s">
        <v>748</v>
      </c>
      <c r="C400" s="179" t="s">
        <v>18</v>
      </c>
      <c r="D400" s="298">
        <v>308156</v>
      </c>
      <c r="E400" s="80"/>
      <c r="F400" s="87" t="s">
        <v>749</v>
      </c>
      <c r="G400" s="88"/>
      <c r="H400" s="55">
        <v>102</v>
      </c>
      <c r="I400" s="180">
        <v>27</v>
      </c>
      <c r="J400" s="284" t="s">
        <v>16</v>
      </c>
      <c r="K400" s="309" t="s">
        <v>1611</v>
      </c>
      <c r="L400" s="341">
        <v>30</v>
      </c>
      <c r="M400" s="56">
        <f t="shared" si="30"/>
        <v>92</v>
      </c>
      <c r="N400" s="1">
        <v>57.4</v>
      </c>
      <c r="O400" s="57">
        <f t="shared" si="31"/>
        <v>5280.8</v>
      </c>
      <c r="P400" s="204" t="s">
        <v>1692</v>
      </c>
      <c r="Q400" s="212"/>
    </row>
    <row r="401" spans="1:17" ht="32.25" customHeight="1" x14ac:dyDescent="0.25">
      <c r="A401" s="136">
        <v>355</v>
      </c>
      <c r="B401" s="179" t="s">
        <v>750</v>
      </c>
      <c r="C401" s="179" t="s">
        <v>18</v>
      </c>
      <c r="D401" s="298">
        <v>533540</v>
      </c>
      <c r="E401" s="174"/>
      <c r="F401" s="53" t="s">
        <v>343</v>
      </c>
      <c r="G401" s="54" t="s">
        <v>751</v>
      </c>
      <c r="H401" s="55">
        <v>108</v>
      </c>
      <c r="I401" s="180">
        <v>6</v>
      </c>
      <c r="J401" s="284" t="s">
        <v>16</v>
      </c>
      <c r="K401" s="373" t="s">
        <v>1611</v>
      </c>
      <c r="L401" s="341"/>
      <c r="M401" s="56">
        <f t="shared" si="30"/>
        <v>108</v>
      </c>
      <c r="N401" s="1">
        <v>38.24</v>
      </c>
      <c r="O401" s="57">
        <f t="shared" si="31"/>
        <v>4129.92</v>
      </c>
      <c r="P401" s="204"/>
      <c r="Q401" s="212"/>
    </row>
    <row r="402" spans="1:17" ht="32.25" customHeight="1" x14ac:dyDescent="0.25">
      <c r="A402" s="136">
        <v>356</v>
      </c>
      <c r="B402" s="149" t="s">
        <v>752</v>
      </c>
      <c r="C402" s="179" t="s">
        <v>18</v>
      </c>
      <c r="D402" s="298">
        <v>533541</v>
      </c>
      <c r="E402" s="174"/>
      <c r="F402" s="53" t="s">
        <v>343</v>
      </c>
      <c r="G402" s="54" t="s">
        <v>751</v>
      </c>
      <c r="H402" s="55">
        <v>82</v>
      </c>
      <c r="I402" s="180">
        <v>6</v>
      </c>
      <c r="J402" s="284" t="s">
        <v>16</v>
      </c>
      <c r="K402" s="373" t="s">
        <v>1611</v>
      </c>
      <c r="L402" s="341"/>
      <c r="M402" s="56">
        <f t="shared" si="30"/>
        <v>82</v>
      </c>
      <c r="N402" s="1">
        <v>35.64</v>
      </c>
      <c r="O402" s="57">
        <f t="shared" si="31"/>
        <v>2922.48</v>
      </c>
      <c r="P402" s="204"/>
      <c r="Q402" s="212"/>
    </row>
    <row r="403" spans="1:17" ht="32.25" customHeight="1" x14ac:dyDescent="0.25">
      <c r="A403" s="136">
        <v>357</v>
      </c>
      <c r="B403" s="278" t="s">
        <v>753</v>
      </c>
      <c r="C403" s="16" t="s">
        <v>754</v>
      </c>
      <c r="D403" s="298">
        <v>610159</v>
      </c>
      <c r="E403" s="174" t="s">
        <v>27</v>
      </c>
      <c r="F403" s="53" t="s">
        <v>755</v>
      </c>
      <c r="G403" s="54" t="s">
        <v>756</v>
      </c>
      <c r="H403" s="55">
        <v>130</v>
      </c>
      <c r="I403" s="180">
        <v>80</v>
      </c>
      <c r="J403" s="201" t="s">
        <v>16</v>
      </c>
      <c r="K403" s="309"/>
      <c r="L403" s="341"/>
      <c r="M403" s="56">
        <f t="shared" si="30"/>
        <v>130</v>
      </c>
      <c r="N403" s="1">
        <v>122.42</v>
      </c>
      <c r="O403" s="57">
        <f t="shared" si="31"/>
        <v>15914.6</v>
      </c>
      <c r="P403" s="204"/>
      <c r="Q403" s="212"/>
    </row>
    <row r="404" spans="1:17" ht="32.25" customHeight="1" x14ac:dyDescent="0.25">
      <c r="A404" s="136">
        <v>358</v>
      </c>
      <c r="B404" s="278" t="s">
        <v>757</v>
      </c>
      <c r="C404" s="16" t="s">
        <v>758</v>
      </c>
      <c r="D404" s="298">
        <v>624411</v>
      </c>
      <c r="E404" s="174" t="s">
        <v>27</v>
      </c>
      <c r="F404" s="53" t="s">
        <v>759</v>
      </c>
      <c r="G404" s="54" t="s">
        <v>760</v>
      </c>
      <c r="H404" s="55">
        <v>186</v>
      </c>
      <c r="I404" s="180">
        <v>80</v>
      </c>
      <c r="J404" s="201" t="s">
        <v>16</v>
      </c>
      <c r="K404" s="309"/>
      <c r="L404" s="341"/>
      <c r="M404" s="56">
        <f t="shared" si="30"/>
        <v>186</v>
      </c>
      <c r="N404" s="1">
        <v>107.98</v>
      </c>
      <c r="O404" s="57">
        <f t="shared" si="31"/>
        <v>20084.280000000002</v>
      </c>
      <c r="P404" s="204"/>
      <c r="Q404" s="212"/>
    </row>
    <row r="405" spans="1:17" ht="32.25" customHeight="1" x14ac:dyDescent="0.25">
      <c r="A405" s="487">
        <v>359</v>
      </c>
      <c r="B405" s="493" t="s">
        <v>761</v>
      </c>
      <c r="C405" s="16" t="s">
        <v>762</v>
      </c>
      <c r="D405" s="494" t="s">
        <v>1740</v>
      </c>
      <c r="E405" s="174" t="s">
        <v>27</v>
      </c>
      <c r="F405" s="53" t="s">
        <v>763</v>
      </c>
      <c r="G405" s="54" t="s">
        <v>764</v>
      </c>
      <c r="H405" s="402">
        <v>419</v>
      </c>
      <c r="I405" s="464">
        <v>108</v>
      </c>
      <c r="J405" s="201" t="s">
        <v>16</v>
      </c>
      <c r="K405" s="400" t="s">
        <v>1765</v>
      </c>
      <c r="L405" s="491"/>
      <c r="M405" s="402">
        <f t="shared" si="30"/>
        <v>419</v>
      </c>
      <c r="N405" s="404">
        <v>118.37</v>
      </c>
      <c r="O405" s="394">
        <f t="shared" si="31"/>
        <v>49597.03</v>
      </c>
      <c r="P405" s="396"/>
      <c r="Q405" s="212"/>
    </row>
    <row r="406" spans="1:17" ht="32.25" customHeight="1" x14ac:dyDescent="0.25">
      <c r="A406" s="488"/>
      <c r="B406" s="493"/>
      <c r="C406" s="16" t="s">
        <v>765</v>
      </c>
      <c r="D406" s="495"/>
      <c r="E406" s="174" t="s">
        <v>166</v>
      </c>
      <c r="F406" s="53" t="s">
        <v>766</v>
      </c>
      <c r="G406" s="54" t="s">
        <v>767</v>
      </c>
      <c r="H406" s="403" t="e">
        <v>#N/A</v>
      </c>
      <c r="I406" s="465"/>
      <c r="J406" s="201" t="s">
        <v>16</v>
      </c>
      <c r="K406" s="401"/>
      <c r="L406" s="492"/>
      <c r="M406" s="403" t="e">
        <f t="shared" si="30"/>
        <v>#N/A</v>
      </c>
      <c r="N406" s="405"/>
      <c r="O406" s="395"/>
      <c r="P406" s="397"/>
      <c r="Q406" s="212"/>
    </row>
    <row r="407" spans="1:17" ht="32.25" customHeight="1" x14ac:dyDescent="0.25">
      <c r="A407" s="136">
        <v>360</v>
      </c>
      <c r="B407" s="278" t="s">
        <v>768</v>
      </c>
      <c r="C407" s="12" t="s">
        <v>769</v>
      </c>
      <c r="D407" s="298">
        <v>381503</v>
      </c>
      <c r="E407" s="174" t="s">
        <v>166</v>
      </c>
      <c r="F407" s="53" t="s">
        <v>770</v>
      </c>
      <c r="G407" s="54" t="s">
        <v>771</v>
      </c>
      <c r="H407" s="171">
        <v>167</v>
      </c>
      <c r="I407" s="178">
        <v>72</v>
      </c>
      <c r="J407" s="201" t="s">
        <v>16</v>
      </c>
      <c r="K407" s="316"/>
      <c r="L407" s="355"/>
      <c r="M407" s="171">
        <f t="shared" si="30"/>
        <v>167</v>
      </c>
      <c r="N407" s="173">
        <v>47.9</v>
      </c>
      <c r="O407" s="162">
        <f t="shared" ref="O407:O416" si="32">M407*N407</f>
        <v>7999.3</v>
      </c>
      <c r="P407" s="207"/>
      <c r="Q407" s="212"/>
    </row>
    <row r="408" spans="1:17" ht="32.25" customHeight="1" x14ac:dyDescent="0.25">
      <c r="A408" s="136">
        <v>361</v>
      </c>
      <c r="B408" s="278" t="s">
        <v>772</v>
      </c>
      <c r="C408" s="12" t="s">
        <v>773</v>
      </c>
      <c r="D408" s="298">
        <v>381518</v>
      </c>
      <c r="E408" s="174" t="s">
        <v>166</v>
      </c>
      <c r="F408" s="89" t="s">
        <v>770</v>
      </c>
      <c r="G408" s="90" t="s">
        <v>774</v>
      </c>
      <c r="H408" s="170">
        <v>620</v>
      </c>
      <c r="I408" s="177">
        <v>72</v>
      </c>
      <c r="J408" s="201" t="s">
        <v>16</v>
      </c>
      <c r="K408" s="317"/>
      <c r="L408" s="356"/>
      <c r="M408" s="170">
        <f t="shared" si="30"/>
        <v>620</v>
      </c>
      <c r="N408" s="172">
        <v>45.88</v>
      </c>
      <c r="O408" s="161">
        <f t="shared" si="32"/>
        <v>28445.600000000002</v>
      </c>
      <c r="P408" s="206"/>
      <c r="Q408" s="212"/>
    </row>
    <row r="409" spans="1:17" ht="32.25" customHeight="1" x14ac:dyDescent="0.25">
      <c r="A409" s="226">
        <v>362</v>
      </c>
      <c r="B409" s="277" t="s">
        <v>775</v>
      </c>
      <c r="C409" s="13" t="s">
        <v>776</v>
      </c>
      <c r="D409" s="298">
        <v>459388</v>
      </c>
      <c r="E409" s="265" t="s">
        <v>166</v>
      </c>
      <c r="F409" s="199" t="s">
        <v>777</v>
      </c>
      <c r="G409" s="200" t="s">
        <v>778</v>
      </c>
      <c r="H409" s="227">
        <v>167</v>
      </c>
      <c r="I409" s="228">
        <v>72</v>
      </c>
      <c r="J409" s="201" t="s">
        <v>16</v>
      </c>
      <c r="K409" s="311"/>
      <c r="L409" s="348"/>
      <c r="M409" s="229">
        <f t="shared" si="30"/>
        <v>167</v>
      </c>
      <c r="N409" s="230">
        <v>83.24</v>
      </c>
      <c r="O409" s="231">
        <f t="shared" si="32"/>
        <v>13901.08</v>
      </c>
      <c r="P409" s="225"/>
      <c r="Q409" s="212"/>
    </row>
    <row r="410" spans="1:17" ht="32.25" customHeight="1" x14ac:dyDescent="0.25">
      <c r="A410" s="226">
        <v>363</v>
      </c>
      <c r="B410" s="275" t="s">
        <v>779</v>
      </c>
      <c r="C410" s="20" t="s">
        <v>1286</v>
      </c>
      <c r="D410" s="298" t="s">
        <v>1608</v>
      </c>
      <c r="E410" s="265" t="s">
        <v>67</v>
      </c>
      <c r="F410" s="199" t="s">
        <v>343</v>
      </c>
      <c r="G410" s="200" t="s">
        <v>1287</v>
      </c>
      <c r="H410" s="227">
        <v>143</v>
      </c>
      <c r="I410" s="228">
        <v>6</v>
      </c>
      <c r="J410" s="201" t="s">
        <v>16</v>
      </c>
      <c r="K410" s="311"/>
      <c r="L410" s="348"/>
      <c r="M410" s="229">
        <f t="shared" si="30"/>
        <v>143</v>
      </c>
      <c r="N410" s="230">
        <v>42.21</v>
      </c>
      <c r="O410" s="231">
        <f t="shared" si="32"/>
        <v>6036.03</v>
      </c>
      <c r="P410" s="225"/>
      <c r="Q410" s="212"/>
    </row>
    <row r="411" spans="1:17" ht="32.25" customHeight="1" x14ac:dyDescent="0.25">
      <c r="A411" s="226">
        <v>364</v>
      </c>
      <c r="B411" s="275" t="s">
        <v>780</v>
      </c>
      <c r="C411" s="20" t="s">
        <v>1315</v>
      </c>
      <c r="D411" s="298" t="s">
        <v>1608</v>
      </c>
      <c r="E411" s="265" t="s">
        <v>67</v>
      </c>
      <c r="F411" s="199" t="s">
        <v>343</v>
      </c>
      <c r="G411" s="200" t="s">
        <v>1287</v>
      </c>
      <c r="H411" s="227">
        <v>204</v>
      </c>
      <c r="I411" s="228">
        <v>6</v>
      </c>
      <c r="J411" s="201" t="s">
        <v>16</v>
      </c>
      <c r="K411" s="311"/>
      <c r="L411" s="348"/>
      <c r="M411" s="229">
        <f t="shared" si="30"/>
        <v>204</v>
      </c>
      <c r="N411" s="230">
        <v>40.26</v>
      </c>
      <c r="O411" s="231">
        <f t="shared" si="32"/>
        <v>8213.0399999999991</v>
      </c>
      <c r="P411" s="225"/>
      <c r="Q411" s="212"/>
    </row>
    <row r="412" spans="1:17" ht="32.25" customHeight="1" x14ac:dyDescent="0.25">
      <c r="A412" s="218">
        <v>365</v>
      </c>
      <c r="B412" s="276" t="s">
        <v>781</v>
      </c>
      <c r="C412" s="13" t="s">
        <v>782</v>
      </c>
      <c r="D412" s="298" t="s">
        <v>1741</v>
      </c>
      <c r="E412" s="265"/>
      <c r="F412" s="199" t="s">
        <v>783</v>
      </c>
      <c r="G412" s="200"/>
      <c r="H412" s="227">
        <v>106</v>
      </c>
      <c r="I412" s="228">
        <v>12</v>
      </c>
      <c r="J412" s="201" t="s">
        <v>16</v>
      </c>
      <c r="K412" s="311"/>
      <c r="L412" s="348"/>
      <c r="M412" s="229">
        <f t="shared" si="30"/>
        <v>106</v>
      </c>
      <c r="N412" s="230">
        <v>47.9</v>
      </c>
      <c r="O412" s="231">
        <f t="shared" si="32"/>
        <v>5077.3999999999996</v>
      </c>
      <c r="P412" s="225"/>
      <c r="Q412" s="212"/>
    </row>
    <row r="413" spans="1:17" ht="32.25" customHeight="1" x14ac:dyDescent="0.25">
      <c r="A413" s="226">
        <v>366</v>
      </c>
      <c r="B413" s="219" t="s">
        <v>784</v>
      </c>
      <c r="C413" s="219" t="s">
        <v>18</v>
      </c>
      <c r="D413" s="298">
        <v>57615</v>
      </c>
      <c r="E413" s="265"/>
      <c r="F413" s="199" t="s">
        <v>785</v>
      </c>
      <c r="G413" s="200"/>
      <c r="H413" s="227">
        <v>106</v>
      </c>
      <c r="I413" s="228">
        <v>1</v>
      </c>
      <c r="J413" s="284" t="s">
        <v>16</v>
      </c>
      <c r="K413" s="311" t="s">
        <v>1757</v>
      </c>
      <c r="L413" s="348"/>
      <c r="M413" s="229">
        <f t="shared" si="30"/>
        <v>106</v>
      </c>
      <c r="N413" s="230">
        <v>10.74</v>
      </c>
      <c r="O413" s="231">
        <f t="shared" si="32"/>
        <v>1138.44</v>
      </c>
      <c r="P413" s="225"/>
      <c r="Q413" s="212"/>
    </row>
    <row r="414" spans="1:17" ht="32.25" customHeight="1" x14ac:dyDescent="0.25">
      <c r="A414" s="136">
        <v>367</v>
      </c>
      <c r="B414" s="179" t="s">
        <v>786</v>
      </c>
      <c r="C414" s="179" t="s">
        <v>18</v>
      </c>
      <c r="D414" s="298">
        <v>924962</v>
      </c>
      <c r="E414" s="174"/>
      <c r="F414" s="53" t="s">
        <v>785</v>
      </c>
      <c r="G414" s="54"/>
      <c r="H414" s="55">
        <v>105</v>
      </c>
      <c r="I414" s="180">
        <v>1</v>
      </c>
      <c r="J414" s="284" t="s">
        <v>16</v>
      </c>
      <c r="K414" s="309" t="s">
        <v>1758</v>
      </c>
      <c r="L414" s="341"/>
      <c r="M414" s="56">
        <f t="shared" si="30"/>
        <v>105</v>
      </c>
      <c r="N414" s="1">
        <v>7.67</v>
      </c>
      <c r="O414" s="57">
        <f t="shared" si="32"/>
        <v>805.35</v>
      </c>
      <c r="P414" s="204"/>
      <c r="Q414" s="212"/>
    </row>
    <row r="415" spans="1:17" ht="32.25" customHeight="1" x14ac:dyDescent="0.25">
      <c r="A415" s="136">
        <v>368</v>
      </c>
      <c r="B415" s="179" t="s">
        <v>787</v>
      </c>
      <c r="C415" s="12" t="s">
        <v>788</v>
      </c>
      <c r="D415" s="298">
        <v>315525</v>
      </c>
      <c r="E415" s="174" t="s">
        <v>166</v>
      </c>
      <c r="F415" s="53" t="s">
        <v>789</v>
      </c>
      <c r="G415" s="54"/>
      <c r="H415" s="55">
        <v>171</v>
      </c>
      <c r="I415" s="180">
        <v>5</v>
      </c>
      <c r="J415" s="201" t="s">
        <v>16</v>
      </c>
      <c r="K415" s="309"/>
      <c r="L415" s="341"/>
      <c r="M415" s="56">
        <f t="shared" si="30"/>
        <v>171</v>
      </c>
      <c r="N415" s="1">
        <v>16.760000000000002</v>
      </c>
      <c r="O415" s="57">
        <f t="shared" si="32"/>
        <v>2865.9600000000005</v>
      </c>
      <c r="P415" s="204"/>
      <c r="Q415" s="212"/>
    </row>
    <row r="416" spans="1:17" ht="32.25" customHeight="1" x14ac:dyDescent="0.25">
      <c r="A416" s="487">
        <v>369</v>
      </c>
      <c r="B416" s="452" t="s">
        <v>790</v>
      </c>
      <c r="C416" s="12" t="s">
        <v>791</v>
      </c>
      <c r="D416" s="480" t="s">
        <v>1608</v>
      </c>
      <c r="E416" s="459" t="s">
        <v>20</v>
      </c>
      <c r="F416" s="53" t="s">
        <v>488</v>
      </c>
      <c r="G416" s="54" t="s">
        <v>792</v>
      </c>
      <c r="H416" s="462">
        <v>107</v>
      </c>
      <c r="I416" s="464">
        <v>6</v>
      </c>
      <c r="J416" s="201" t="s">
        <v>16</v>
      </c>
      <c r="K416" s="449" t="s">
        <v>1764</v>
      </c>
      <c r="L416" s="457"/>
      <c r="M416" s="402">
        <f t="shared" si="30"/>
        <v>107</v>
      </c>
      <c r="N416" s="404">
        <v>34.64</v>
      </c>
      <c r="O416" s="394">
        <f t="shared" si="32"/>
        <v>3706.48</v>
      </c>
      <c r="P416" s="396" t="s">
        <v>1766</v>
      </c>
      <c r="Q416" s="212"/>
    </row>
    <row r="417" spans="1:17" ht="32.25" customHeight="1" x14ac:dyDescent="0.25">
      <c r="A417" s="488"/>
      <c r="B417" s="452"/>
      <c r="C417" s="12" t="s">
        <v>793</v>
      </c>
      <c r="D417" s="480"/>
      <c r="E417" s="459"/>
      <c r="F417" s="53" t="s">
        <v>794</v>
      </c>
      <c r="G417" s="54" t="s">
        <v>792</v>
      </c>
      <c r="H417" s="463" t="e">
        <v>#N/A</v>
      </c>
      <c r="I417" s="465"/>
      <c r="J417" s="201" t="s">
        <v>16</v>
      </c>
      <c r="K417" s="449"/>
      <c r="L417" s="458"/>
      <c r="M417" s="403" t="e">
        <f t="shared" si="30"/>
        <v>#N/A</v>
      </c>
      <c r="N417" s="405"/>
      <c r="O417" s="395"/>
      <c r="P417" s="397"/>
      <c r="Q417" s="212"/>
    </row>
    <row r="418" spans="1:17" ht="32.25" customHeight="1" x14ac:dyDescent="0.25">
      <c r="A418" s="487">
        <v>370</v>
      </c>
      <c r="B418" s="452" t="s">
        <v>795</v>
      </c>
      <c r="C418" s="12" t="s">
        <v>796</v>
      </c>
      <c r="D418" s="480" t="s">
        <v>1608</v>
      </c>
      <c r="E418" s="459" t="s">
        <v>20</v>
      </c>
      <c r="F418" s="53" t="s">
        <v>488</v>
      </c>
      <c r="G418" s="54" t="s">
        <v>792</v>
      </c>
      <c r="H418" s="462">
        <v>92</v>
      </c>
      <c r="I418" s="464">
        <v>6</v>
      </c>
      <c r="J418" s="201" t="s">
        <v>16</v>
      </c>
      <c r="K418" s="449" t="s">
        <v>1764</v>
      </c>
      <c r="L418" s="457"/>
      <c r="M418" s="402">
        <f t="shared" si="30"/>
        <v>92</v>
      </c>
      <c r="N418" s="404">
        <v>27.75</v>
      </c>
      <c r="O418" s="394">
        <f>M418*N418</f>
        <v>2553</v>
      </c>
      <c r="P418" s="396" t="s">
        <v>1766</v>
      </c>
      <c r="Q418" s="212"/>
    </row>
    <row r="419" spans="1:17" ht="32.25" customHeight="1" x14ac:dyDescent="0.25">
      <c r="A419" s="488"/>
      <c r="B419" s="452"/>
      <c r="C419" s="12" t="s">
        <v>797</v>
      </c>
      <c r="D419" s="480"/>
      <c r="E419" s="459"/>
      <c r="F419" s="53" t="s">
        <v>794</v>
      </c>
      <c r="G419" s="54" t="s">
        <v>792</v>
      </c>
      <c r="H419" s="463" t="e">
        <v>#N/A</v>
      </c>
      <c r="I419" s="465"/>
      <c r="J419" s="201" t="s">
        <v>16</v>
      </c>
      <c r="K419" s="449"/>
      <c r="L419" s="458"/>
      <c r="M419" s="403" t="e">
        <f t="shared" si="30"/>
        <v>#N/A</v>
      </c>
      <c r="N419" s="405"/>
      <c r="O419" s="395"/>
      <c r="P419" s="397"/>
      <c r="Q419" s="212"/>
    </row>
    <row r="420" spans="1:17" ht="32.25" customHeight="1" x14ac:dyDescent="0.25">
      <c r="A420" s="136">
        <v>371</v>
      </c>
      <c r="B420" s="179" t="s">
        <v>798</v>
      </c>
      <c r="C420" s="12" t="s">
        <v>799</v>
      </c>
      <c r="D420" s="298" t="s">
        <v>1608</v>
      </c>
      <c r="E420" s="174" t="s">
        <v>20</v>
      </c>
      <c r="F420" s="53" t="s">
        <v>488</v>
      </c>
      <c r="G420" s="54" t="s">
        <v>792</v>
      </c>
      <c r="H420" s="55">
        <v>97</v>
      </c>
      <c r="I420" s="180">
        <v>6</v>
      </c>
      <c r="J420" s="201" t="s">
        <v>16</v>
      </c>
      <c r="K420" s="309"/>
      <c r="L420" s="341"/>
      <c r="M420" s="56">
        <f t="shared" si="30"/>
        <v>97</v>
      </c>
      <c r="N420" s="1">
        <v>36.19</v>
      </c>
      <c r="O420" s="57">
        <f t="shared" ref="O420:O437" si="33">M420*N420</f>
        <v>3510.43</v>
      </c>
      <c r="P420" s="204"/>
      <c r="Q420" s="212"/>
    </row>
    <row r="421" spans="1:17" ht="32.25" customHeight="1" x14ac:dyDescent="0.25">
      <c r="A421" s="136">
        <v>372</v>
      </c>
      <c r="B421" s="179" t="s">
        <v>800</v>
      </c>
      <c r="C421" s="12" t="s">
        <v>801</v>
      </c>
      <c r="D421" s="298">
        <v>80183</v>
      </c>
      <c r="E421" s="174" t="s">
        <v>166</v>
      </c>
      <c r="F421" s="53" t="s">
        <v>802</v>
      </c>
      <c r="G421" s="54"/>
      <c r="H421" s="55">
        <v>101</v>
      </c>
      <c r="I421" s="180">
        <v>12</v>
      </c>
      <c r="J421" s="201" t="s">
        <v>16</v>
      </c>
      <c r="K421" s="309"/>
      <c r="L421" s="341"/>
      <c r="M421" s="56">
        <f t="shared" si="30"/>
        <v>101</v>
      </c>
      <c r="N421" s="1">
        <v>42.43</v>
      </c>
      <c r="O421" s="57">
        <f t="shared" si="33"/>
        <v>4285.43</v>
      </c>
      <c r="P421" s="204"/>
      <c r="Q421" s="212"/>
    </row>
    <row r="422" spans="1:17" ht="32.25" customHeight="1" x14ac:dyDescent="0.25">
      <c r="A422" s="136">
        <v>373</v>
      </c>
      <c r="B422" s="179" t="s">
        <v>803</v>
      </c>
      <c r="C422" s="12" t="s">
        <v>804</v>
      </c>
      <c r="D422" s="298">
        <v>339753</v>
      </c>
      <c r="E422" s="174" t="s">
        <v>166</v>
      </c>
      <c r="F422" s="53" t="s">
        <v>802</v>
      </c>
      <c r="G422" s="54" t="s">
        <v>805</v>
      </c>
      <c r="H422" s="55">
        <v>228</v>
      </c>
      <c r="I422" s="180">
        <v>12</v>
      </c>
      <c r="J422" s="201" t="s">
        <v>16</v>
      </c>
      <c r="K422" s="309"/>
      <c r="L422" s="341"/>
      <c r="M422" s="56">
        <f t="shared" si="30"/>
        <v>228</v>
      </c>
      <c r="N422" s="1">
        <v>39.21</v>
      </c>
      <c r="O422" s="57">
        <f t="shared" si="33"/>
        <v>8939.880000000001</v>
      </c>
      <c r="P422" s="204"/>
      <c r="Q422" s="212"/>
    </row>
    <row r="423" spans="1:17" ht="32.25" customHeight="1" x14ac:dyDescent="0.25">
      <c r="A423" s="136">
        <v>374</v>
      </c>
      <c r="B423" s="179" t="s">
        <v>806</v>
      </c>
      <c r="C423" s="12" t="s">
        <v>807</v>
      </c>
      <c r="D423" s="298" t="s">
        <v>1608</v>
      </c>
      <c r="E423" s="174" t="s">
        <v>25</v>
      </c>
      <c r="F423" s="53" t="s">
        <v>808</v>
      </c>
      <c r="G423" s="54" t="s">
        <v>809</v>
      </c>
      <c r="H423" s="55">
        <v>92</v>
      </c>
      <c r="I423" s="180">
        <v>22</v>
      </c>
      <c r="J423" s="201" t="s">
        <v>334</v>
      </c>
      <c r="K423" s="309"/>
      <c r="L423" s="341"/>
      <c r="M423" s="56">
        <f t="shared" si="30"/>
        <v>92</v>
      </c>
      <c r="N423" s="1">
        <v>54.55</v>
      </c>
      <c r="O423" s="57">
        <f t="shared" si="33"/>
        <v>5018.5999999999995</v>
      </c>
      <c r="P423" s="204"/>
      <c r="Q423" s="212"/>
    </row>
    <row r="424" spans="1:17" ht="32.25" customHeight="1" x14ac:dyDescent="0.25">
      <c r="A424" s="226">
        <v>375</v>
      </c>
      <c r="B424" s="219" t="s">
        <v>810</v>
      </c>
      <c r="C424" s="13" t="s">
        <v>811</v>
      </c>
      <c r="D424" s="298">
        <v>395209</v>
      </c>
      <c r="E424" s="265"/>
      <c r="F424" s="199" t="s">
        <v>812</v>
      </c>
      <c r="G424" s="200"/>
      <c r="H424" s="227">
        <v>97</v>
      </c>
      <c r="I424" s="228">
        <v>2000</v>
      </c>
      <c r="J424" s="201" t="s">
        <v>16</v>
      </c>
      <c r="K424" s="311"/>
      <c r="L424" s="348"/>
      <c r="M424" s="229">
        <f t="shared" si="30"/>
        <v>97</v>
      </c>
      <c r="N424" s="230">
        <v>32.64</v>
      </c>
      <c r="O424" s="231">
        <f t="shared" si="33"/>
        <v>3166.08</v>
      </c>
      <c r="P424" s="225"/>
      <c r="Q424" s="212"/>
    </row>
    <row r="425" spans="1:17" ht="32.25" customHeight="1" x14ac:dyDescent="0.25">
      <c r="A425" s="226">
        <v>376</v>
      </c>
      <c r="B425" s="219" t="s">
        <v>1343</v>
      </c>
      <c r="C425" s="20" t="s">
        <v>1344</v>
      </c>
      <c r="D425" s="298" t="s">
        <v>1608</v>
      </c>
      <c r="E425" s="265" t="s">
        <v>20</v>
      </c>
      <c r="F425" s="199" t="s">
        <v>1345</v>
      </c>
      <c r="G425" s="200" t="s">
        <v>1346</v>
      </c>
      <c r="H425" s="227">
        <v>199</v>
      </c>
      <c r="I425" s="228">
        <v>72</v>
      </c>
      <c r="J425" s="201" t="s">
        <v>16</v>
      </c>
      <c r="K425" s="311"/>
      <c r="L425" s="348"/>
      <c r="M425" s="229">
        <f t="shared" si="30"/>
        <v>199</v>
      </c>
      <c r="N425" s="230">
        <v>33.69</v>
      </c>
      <c r="O425" s="231">
        <f t="shared" si="33"/>
        <v>6704.3099999999995</v>
      </c>
      <c r="P425" s="225"/>
      <c r="Q425" s="212"/>
    </row>
    <row r="426" spans="1:17" ht="32.25" customHeight="1" x14ac:dyDescent="0.25">
      <c r="A426" s="226">
        <v>377</v>
      </c>
      <c r="B426" s="219" t="s">
        <v>813</v>
      </c>
      <c r="C426" s="13" t="s">
        <v>814</v>
      </c>
      <c r="D426" s="298" t="s">
        <v>1742</v>
      </c>
      <c r="E426" s="265"/>
      <c r="F426" s="199" t="s">
        <v>815</v>
      </c>
      <c r="G426" s="200"/>
      <c r="H426" s="227">
        <v>88</v>
      </c>
      <c r="I426" s="228">
        <v>1000</v>
      </c>
      <c r="J426" s="201" t="s">
        <v>334</v>
      </c>
      <c r="K426" s="311"/>
      <c r="L426" s="348"/>
      <c r="M426" s="229">
        <f t="shared" si="30"/>
        <v>88</v>
      </c>
      <c r="N426" s="230">
        <v>20.22</v>
      </c>
      <c r="O426" s="231">
        <f t="shared" si="33"/>
        <v>1779.36</v>
      </c>
      <c r="P426" s="225"/>
      <c r="Q426" s="212"/>
    </row>
    <row r="427" spans="1:17" ht="32.25" customHeight="1" x14ac:dyDescent="0.25">
      <c r="A427" s="226">
        <v>378</v>
      </c>
      <c r="B427" s="219" t="s">
        <v>816</v>
      </c>
      <c r="C427" s="13" t="s">
        <v>817</v>
      </c>
      <c r="D427" s="303">
        <v>26797</v>
      </c>
      <c r="E427" s="265" t="s">
        <v>346</v>
      </c>
      <c r="F427" s="199" t="s">
        <v>818</v>
      </c>
      <c r="G427" s="200" t="s">
        <v>819</v>
      </c>
      <c r="H427" s="227">
        <v>103</v>
      </c>
      <c r="I427" s="228">
        <v>288</v>
      </c>
      <c r="J427" s="201" t="s">
        <v>16</v>
      </c>
      <c r="K427" s="311"/>
      <c r="L427" s="348"/>
      <c r="M427" s="229">
        <f t="shared" si="30"/>
        <v>103</v>
      </c>
      <c r="N427" s="230">
        <v>62.7</v>
      </c>
      <c r="O427" s="231">
        <f t="shared" si="33"/>
        <v>6458.1</v>
      </c>
      <c r="P427" s="225"/>
      <c r="Q427" s="212"/>
    </row>
    <row r="428" spans="1:17" ht="32.25" customHeight="1" x14ac:dyDescent="0.25">
      <c r="A428" s="226">
        <v>379</v>
      </c>
      <c r="B428" s="219" t="s">
        <v>820</v>
      </c>
      <c r="C428" s="219" t="s">
        <v>18</v>
      </c>
      <c r="D428" s="298">
        <v>994414</v>
      </c>
      <c r="E428" s="265"/>
      <c r="F428" s="199" t="s">
        <v>821</v>
      </c>
      <c r="G428" s="200"/>
      <c r="H428" s="227">
        <v>108</v>
      </c>
      <c r="I428" s="228">
        <v>24</v>
      </c>
      <c r="J428" s="284" t="s">
        <v>16</v>
      </c>
      <c r="K428" s="311" t="s">
        <v>1759</v>
      </c>
      <c r="L428" s="348"/>
      <c r="M428" s="229">
        <f t="shared" si="30"/>
        <v>108</v>
      </c>
      <c r="N428" s="230">
        <v>32.08</v>
      </c>
      <c r="O428" s="231">
        <f t="shared" si="33"/>
        <v>3464.64</v>
      </c>
      <c r="P428" s="225"/>
      <c r="Q428" s="212"/>
    </row>
    <row r="429" spans="1:17" ht="32.25" customHeight="1" x14ac:dyDescent="0.25">
      <c r="A429" s="226">
        <v>380</v>
      </c>
      <c r="B429" s="219" t="s">
        <v>822</v>
      </c>
      <c r="C429" s="219" t="s">
        <v>18</v>
      </c>
      <c r="D429" s="298">
        <v>413339</v>
      </c>
      <c r="E429" s="265"/>
      <c r="F429" s="199" t="s">
        <v>812</v>
      </c>
      <c r="G429" s="200"/>
      <c r="H429" s="227">
        <v>107</v>
      </c>
      <c r="I429" s="228">
        <v>2000</v>
      </c>
      <c r="J429" s="284" t="s">
        <v>334</v>
      </c>
      <c r="K429" s="311" t="s">
        <v>1760</v>
      </c>
      <c r="L429" s="348">
        <v>3000</v>
      </c>
      <c r="M429" s="229">
        <f t="shared" si="30"/>
        <v>71</v>
      </c>
      <c r="N429" s="230">
        <v>24.1</v>
      </c>
      <c r="O429" s="231">
        <f t="shared" si="33"/>
        <v>1711.1000000000001</v>
      </c>
      <c r="P429" s="225"/>
      <c r="Q429" s="212"/>
    </row>
    <row r="430" spans="1:17" ht="32.25" customHeight="1" x14ac:dyDescent="0.25">
      <c r="A430" s="226">
        <v>381</v>
      </c>
      <c r="B430" s="219" t="s">
        <v>823</v>
      </c>
      <c r="C430" s="219" t="s">
        <v>18</v>
      </c>
      <c r="D430" s="298">
        <v>452739</v>
      </c>
      <c r="E430" s="265"/>
      <c r="F430" s="199" t="s">
        <v>824</v>
      </c>
      <c r="G430" s="200"/>
      <c r="H430" s="227">
        <v>110</v>
      </c>
      <c r="I430" s="228">
        <v>40</v>
      </c>
      <c r="J430" s="284" t="s">
        <v>334</v>
      </c>
      <c r="K430" s="311" t="s">
        <v>1611</v>
      </c>
      <c r="L430" s="348"/>
      <c r="M430" s="229">
        <f t="shared" si="30"/>
        <v>110</v>
      </c>
      <c r="N430" s="230">
        <v>37.909999999999997</v>
      </c>
      <c r="O430" s="231">
        <f t="shared" si="33"/>
        <v>4170.0999999999995</v>
      </c>
      <c r="P430" s="225"/>
      <c r="Q430" s="212"/>
    </row>
    <row r="431" spans="1:17" ht="32.25" customHeight="1" x14ac:dyDescent="0.25">
      <c r="A431" s="218">
        <v>382</v>
      </c>
      <c r="B431" s="219" t="s">
        <v>825</v>
      </c>
      <c r="C431" s="13" t="s">
        <v>826</v>
      </c>
      <c r="D431" s="298" t="s">
        <v>1743</v>
      </c>
      <c r="E431" s="265"/>
      <c r="F431" s="199" t="s">
        <v>341</v>
      </c>
      <c r="G431" s="200" t="s">
        <v>827</v>
      </c>
      <c r="H431" s="227">
        <v>102</v>
      </c>
      <c r="I431" s="228">
        <v>10</v>
      </c>
      <c r="J431" s="201" t="s">
        <v>16</v>
      </c>
      <c r="K431" s="311"/>
      <c r="L431" s="348"/>
      <c r="M431" s="229">
        <f t="shared" si="30"/>
        <v>102</v>
      </c>
      <c r="N431" s="230">
        <v>39</v>
      </c>
      <c r="O431" s="231">
        <f t="shared" si="33"/>
        <v>3978</v>
      </c>
      <c r="P431" s="225"/>
      <c r="Q431" s="212"/>
    </row>
    <row r="432" spans="1:17" ht="32.25" customHeight="1" x14ac:dyDescent="0.25">
      <c r="A432" s="226">
        <v>383</v>
      </c>
      <c r="B432" s="219" t="s">
        <v>828</v>
      </c>
      <c r="C432" s="219" t="s">
        <v>18</v>
      </c>
      <c r="D432" s="298">
        <v>571326</v>
      </c>
      <c r="E432" s="265"/>
      <c r="F432" s="199" t="s">
        <v>829</v>
      </c>
      <c r="G432" s="200"/>
      <c r="H432" s="227">
        <v>214</v>
      </c>
      <c r="I432" s="228">
        <v>200</v>
      </c>
      <c r="J432" s="284" t="s">
        <v>16</v>
      </c>
      <c r="K432" s="311" t="s">
        <v>1761</v>
      </c>
      <c r="L432" s="348"/>
      <c r="M432" s="229">
        <f t="shared" si="30"/>
        <v>214</v>
      </c>
      <c r="N432" s="230">
        <v>20.100000000000001</v>
      </c>
      <c r="O432" s="231">
        <f t="shared" si="33"/>
        <v>4301.4000000000005</v>
      </c>
      <c r="P432" s="225"/>
      <c r="Q432" s="212"/>
    </row>
    <row r="433" spans="1:17" ht="32.25" customHeight="1" x14ac:dyDescent="0.25">
      <c r="A433" s="226">
        <v>384</v>
      </c>
      <c r="B433" s="219" t="s">
        <v>1264</v>
      </c>
      <c r="C433" s="202" t="s">
        <v>1265</v>
      </c>
      <c r="D433" s="298">
        <v>578140</v>
      </c>
      <c r="E433" s="265" t="s">
        <v>67</v>
      </c>
      <c r="F433" s="199" t="s">
        <v>1267</v>
      </c>
      <c r="G433" s="200" t="s">
        <v>1268</v>
      </c>
      <c r="H433" s="227">
        <v>235</v>
      </c>
      <c r="I433" s="228">
        <v>140</v>
      </c>
      <c r="J433" s="201" t="s">
        <v>16</v>
      </c>
      <c r="K433" s="311"/>
      <c r="L433" s="348"/>
      <c r="M433" s="229">
        <f t="shared" si="30"/>
        <v>235</v>
      </c>
      <c r="N433" s="230">
        <v>86.82</v>
      </c>
      <c r="O433" s="231">
        <f t="shared" si="33"/>
        <v>20402.699999999997</v>
      </c>
      <c r="P433" s="225"/>
      <c r="Q433" s="212"/>
    </row>
    <row r="434" spans="1:17" ht="32.25" customHeight="1" x14ac:dyDescent="0.25">
      <c r="A434" s="226">
        <v>385</v>
      </c>
      <c r="B434" s="219" t="s">
        <v>830</v>
      </c>
      <c r="C434" s="219" t="s">
        <v>18</v>
      </c>
      <c r="D434" s="298">
        <v>231869</v>
      </c>
      <c r="E434" s="265"/>
      <c r="F434" s="199" t="s">
        <v>343</v>
      </c>
      <c r="G434" s="200"/>
      <c r="H434" s="227">
        <v>100</v>
      </c>
      <c r="I434" s="228">
        <v>6</v>
      </c>
      <c r="J434" s="284" t="s">
        <v>16</v>
      </c>
      <c r="K434" s="311" t="s">
        <v>1619</v>
      </c>
      <c r="L434" s="348"/>
      <c r="M434" s="229">
        <f t="shared" si="30"/>
        <v>100</v>
      </c>
      <c r="N434" s="230">
        <v>44.66</v>
      </c>
      <c r="O434" s="231">
        <f t="shared" si="33"/>
        <v>4466</v>
      </c>
      <c r="P434" s="225"/>
      <c r="Q434" s="212"/>
    </row>
    <row r="435" spans="1:17" ht="32.25" customHeight="1" x14ac:dyDescent="0.25">
      <c r="A435" s="226">
        <v>386</v>
      </c>
      <c r="B435" s="219" t="s">
        <v>831</v>
      </c>
      <c r="C435" s="219" t="s">
        <v>18</v>
      </c>
      <c r="D435" s="298">
        <v>288489</v>
      </c>
      <c r="E435" s="265"/>
      <c r="F435" s="199" t="s">
        <v>832</v>
      </c>
      <c r="G435" s="200"/>
      <c r="H435" s="227">
        <v>89</v>
      </c>
      <c r="I435" s="228">
        <v>5</v>
      </c>
      <c r="J435" s="284" t="s">
        <v>334</v>
      </c>
      <c r="K435" s="311" t="s">
        <v>1619</v>
      </c>
      <c r="L435" s="348">
        <v>10</v>
      </c>
      <c r="M435" s="229">
        <f t="shared" si="30"/>
        <v>45</v>
      </c>
      <c r="N435" s="230">
        <v>30.07</v>
      </c>
      <c r="O435" s="231">
        <f t="shared" si="33"/>
        <v>1353.15</v>
      </c>
      <c r="P435" s="225" t="s">
        <v>1762</v>
      </c>
      <c r="Q435" s="212"/>
    </row>
    <row r="436" spans="1:17" ht="32.25" customHeight="1" x14ac:dyDescent="0.25">
      <c r="A436" s="136">
        <v>387</v>
      </c>
      <c r="B436" s="179" t="s">
        <v>834</v>
      </c>
      <c r="C436" s="179" t="s">
        <v>18</v>
      </c>
      <c r="D436" s="298">
        <v>301741</v>
      </c>
      <c r="E436" s="174"/>
      <c r="F436" s="53" t="s">
        <v>835</v>
      </c>
      <c r="G436" s="54"/>
      <c r="H436" s="55">
        <v>92</v>
      </c>
      <c r="I436" s="180">
        <v>4</v>
      </c>
      <c r="J436" s="284" t="s">
        <v>16</v>
      </c>
      <c r="K436" s="309" t="s">
        <v>1611</v>
      </c>
      <c r="L436" s="341"/>
      <c r="M436" s="56">
        <f t="shared" si="30"/>
        <v>92</v>
      </c>
      <c r="N436" s="1">
        <v>12.28</v>
      </c>
      <c r="O436" s="57">
        <f t="shared" si="33"/>
        <v>1129.76</v>
      </c>
      <c r="P436" s="204"/>
      <c r="Q436" s="212"/>
    </row>
    <row r="437" spans="1:17" ht="32.25" customHeight="1" x14ac:dyDescent="0.25">
      <c r="A437" s="136">
        <v>388</v>
      </c>
      <c r="B437" s="179" t="s">
        <v>836</v>
      </c>
      <c r="C437" s="179" t="s">
        <v>18</v>
      </c>
      <c r="D437" s="298">
        <v>941855</v>
      </c>
      <c r="E437" s="174"/>
      <c r="F437" s="53" t="s">
        <v>835</v>
      </c>
      <c r="G437" s="54"/>
      <c r="H437" s="55">
        <v>95</v>
      </c>
      <c r="I437" s="180">
        <v>4</v>
      </c>
      <c r="J437" s="284" t="s">
        <v>16</v>
      </c>
      <c r="K437" s="309" t="s">
        <v>1713</v>
      </c>
      <c r="L437" s="341"/>
      <c r="M437" s="56">
        <f t="shared" si="30"/>
        <v>95</v>
      </c>
      <c r="N437" s="1">
        <v>11.42</v>
      </c>
      <c r="O437" s="57">
        <f t="shared" si="33"/>
        <v>1084.9000000000001</v>
      </c>
      <c r="P437" s="204"/>
      <c r="Q437" s="212"/>
    </row>
    <row r="438" spans="1:17" ht="32.25" customHeight="1" x14ac:dyDescent="0.25">
      <c r="A438" s="448" t="str">
        <f>"Pasta, Rice = "&amp;DOLLAR(SUM(O439:O462),2)</f>
        <v>Pasta, Rice = $187,628.43</v>
      </c>
      <c r="B438" s="448"/>
      <c r="C438" s="96"/>
      <c r="D438" s="42"/>
      <c r="E438" s="98"/>
      <c r="F438" s="99"/>
      <c r="G438" s="100" t="s">
        <v>614</v>
      </c>
      <c r="H438" s="47"/>
      <c r="I438" s="101"/>
      <c r="J438" s="43"/>
      <c r="K438" s="78"/>
      <c r="L438" s="340"/>
      <c r="M438" s="48"/>
      <c r="N438" s="323"/>
      <c r="O438" s="102"/>
      <c r="P438" s="101"/>
      <c r="Q438" s="212"/>
    </row>
    <row r="439" spans="1:17" ht="32.25" customHeight="1" x14ac:dyDescent="0.25">
      <c r="A439" s="136">
        <v>389</v>
      </c>
      <c r="B439" s="278" t="s">
        <v>837</v>
      </c>
      <c r="C439" s="12" t="s">
        <v>838</v>
      </c>
      <c r="D439" s="298">
        <v>590357</v>
      </c>
      <c r="E439" s="174" t="s">
        <v>20</v>
      </c>
      <c r="F439" s="53" t="s">
        <v>839</v>
      </c>
      <c r="G439" s="54" t="s">
        <v>840</v>
      </c>
      <c r="H439" s="55">
        <v>271</v>
      </c>
      <c r="I439" s="180">
        <v>110</v>
      </c>
      <c r="J439" s="201" t="s">
        <v>16</v>
      </c>
      <c r="K439" s="309"/>
      <c r="L439" s="341"/>
      <c r="M439" s="56">
        <f t="shared" si="30"/>
        <v>271</v>
      </c>
      <c r="N439" s="1">
        <v>93.56</v>
      </c>
      <c r="O439" s="57">
        <f t="shared" ref="O439:O481" si="34">M439*N439</f>
        <v>25354.760000000002</v>
      </c>
      <c r="P439" s="204"/>
      <c r="Q439" s="212"/>
    </row>
    <row r="440" spans="1:17" ht="32.25" customHeight="1" x14ac:dyDescent="0.25">
      <c r="A440" s="226">
        <v>390</v>
      </c>
      <c r="B440" s="276" t="s">
        <v>841</v>
      </c>
      <c r="C440" s="13" t="s">
        <v>842</v>
      </c>
      <c r="D440" s="298">
        <v>921091</v>
      </c>
      <c r="E440" s="240" t="s">
        <v>15</v>
      </c>
      <c r="F440" s="81" t="s">
        <v>22</v>
      </c>
      <c r="G440" s="75" t="s">
        <v>843</v>
      </c>
      <c r="H440" s="227">
        <v>191</v>
      </c>
      <c r="I440" s="228">
        <v>20</v>
      </c>
      <c r="J440" s="201" t="s">
        <v>16</v>
      </c>
      <c r="K440" s="311"/>
      <c r="L440" s="348"/>
      <c r="M440" s="229">
        <f t="shared" si="30"/>
        <v>191</v>
      </c>
      <c r="N440" s="230">
        <v>21.45</v>
      </c>
      <c r="O440" s="231">
        <f t="shared" si="34"/>
        <v>4096.95</v>
      </c>
      <c r="P440" s="225"/>
      <c r="Q440" s="212"/>
    </row>
    <row r="441" spans="1:17" ht="32.25" customHeight="1" x14ac:dyDescent="0.25">
      <c r="A441" s="226">
        <v>391</v>
      </c>
      <c r="B441" s="276" t="s">
        <v>844</v>
      </c>
      <c r="C441" s="219" t="s">
        <v>18</v>
      </c>
      <c r="D441" s="298">
        <v>539921</v>
      </c>
      <c r="E441" s="240"/>
      <c r="F441" s="81" t="s">
        <v>22</v>
      </c>
      <c r="G441" s="75"/>
      <c r="H441" s="227">
        <v>186</v>
      </c>
      <c r="I441" s="228">
        <v>20</v>
      </c>
      <c r="J441" s="284" t="s">
        <v>16</v>
      </c>
      <c r="K441" s="311" t="s">
        <v>1768</v>
      </c>
      <c r="L441" s="348"/>
      <c r="M441" s="229">
        <f t="shared" si="30"/>
        <v>186</v>
      </c>
      <c r="N441" s="230">
        <v>21.05</v>
      </c>
      <c r="O441" s="231">
        <f t="shared" si="34"/>
        <v>3915.3</v>
      </c>
      <c r="P441" s="225"/>
      <c r="Q441" s="212"/>
    </row>
    <row r="442" spans="1:17" ht="32.25" customHeight="1" x14ac:dyDescent="0.25">
      <c r="A442" s="226">
        <v>392</v>
      </c>
      <c r="B442" s="276" t="s">
        <v>845</v>
      </c>
      <c r="C442" s="13" t="s">
        <v>846</v>
      </c>
      <c r="D442" s="298">
        <v>468695</v>
      </c>
      <c r="E442" s="240" t="s">
        <v>166</v>
      </c>
      <c r="F442" s="81" t="s">
        <v>22</v>
      </c>
      <c r="G442" s="75"/>
      <c r="H442" s="227">
        <v>98</v>
      </c>
      <c r="I442" s="228">
        <v>20</v>
      </c>
      <c r="J442" s="201" t="s">
        <v>16</v>
      </c>
      <c r="K442" s="311"/>
      <c r="L442" s="348"/>
      <c r="M442" s="229">
        <f t="shared" ref="M442:M505" si="35">ROUND(IF(ISBLANK(L442)=TRUE,H442,(H442*I442)/L442),0)</f>
        <v>98</v>
      </c>
      <c r="N442" s="230">
        <v>29.56</v>
      </c>
      <c r="O442" s="231">
        <f t="shared" si="34"/>
        <v>2896.8799999999997</v>
      </c>
      <c r="P442" s="225"/>
      <c r="Q442" s="212"/>
    </row>
    <row r="443" spans="1:17" ht="32.25" customHeight="1" x14ac:dyDescent="0.25">
      <c r="A443" s="226">
        <v>393</v>
      </c>
      <c r="B443" s="271" t="s">
        <v>847</v>
      </c>
      <c r="C443" s="13" t="s">
        <v>848</v>
      </c>
      <c r="D443" s="298">
        <v>634137</v>
      </c>
      <c r="E443" s="240" t="s">
        <v>20</v>
      </c>
      <c r="F443" s="81" t="s">
        <v>849</v>
      </c>
      <c r="G443" s="75" t="s">
        <v>850</v>
      </c>
      <c r="H443" s="227">
        <v>104</v>
      </c>
      <c r="I443" s="228">
        <v>30</v>
      </c>
      <c r="J443" s="201" t="s">
        <v>16</v>
      </c>
      <c r="K443" s="311"/>
      <c r="L443" s="348"/>
      <c r="M443" s="229">
        <f t="shared" si="35"/>
        <v>104</v>
      </c>
      <c r="N443" s="230">
        <v>40.17</v>
      </c>
      <c r="O443" s="231">
        <f t="shared" si="34"/>
        <v>4177.68</v>
      </c>
      <c r="P443" s="225"/>
      <c r="Q443" s="212"/>
    </row>
    <row r="444" spans="1:17" ht="32.25" customHeight="1" x14ac:dyDescent="0.25">
      <c r="A444" s="226">
        <v>394</v>
      </c>
      <c r="B444" s="276" t="s">
        <v>851</v>
      </c>
      <c r="C444" s="13" t="s">
        <v>852</v>
      </c>
      <c r="D444" s="298" t="s">
        <v>1608</v>
      </c>
      <c r="E444" s="240" t="s">
        <v>25</v>
      </c>
      <c r="F444" s="81" t="s">
        <v>21</v>
      </c>
      <c r="G444" s="75" t="s">
        <v>853</v>
      </c>
      <c r="H444" s="227">
        <v>108</v>
      </c>
      <c r="I444" s="228">
        <v>10</v>
      </c>
      <c r="J444" s="201" t="s">
        <v>16</v>
      </c>
      <c r="K444" s="311"/>
      <c r="L444" s="348"/>
      <c r="M444" s="229">
        <f t="shared" si="35"/>
        <v>108</v>
      </c>
      <c r="N444" s="230">
        <v>35.96</v>
      </c>
      <c r="O444" s="231">
        <f t="shared" si="34"/>
        <v>3883.6800000000003</v>
      </c>
      <c r="P444" s="225"/>
      <c r="Q444" s="212"/>
    </row>
    <row r="445" spans="1:17" ht="32.25" customHeight="1" x14ac:dyDescent="0.25">
      <c r="A445" s="226">
        <v>395</v>
      </c>
      <c r="B445" s="277" t="s">
        <v>1236</v>
      </c>
      <c r="C445" s="232" t="s">
        <v>1237</v>
      </c>
      <c r="D445" s="298" t="s">
        <v>1608</v>
      </c>
      <c r="E445" s="240" t="s">
        <v>20</v>
      </c>
      <c r="F445" s="81" t="s">
        <v>1240</v>
      </c>
      <c r="G445" s="75" t="s">
        <v>1239</v>
      </c>
      <c r="H445" s="227">
        <v>182</v>
      </c>
      <c r="I445" s="228">
        <v>130</v>
      </c>
      <c r="J445" s="201" t="s">
        <v>16</v>
      </c>
      <c r="K445" s="311"/>
      <c r="L445" s="348"/>
      <c r="M445" s="229">
        <f t="shared" si="35"/>
        <v>182</v>
      </c>
      <c r="N445" s="230">
        <v>91.45</v>
      </c>
      <c r="O445" s="231">
        <f t="shared" si="34"/>
        <v>16643.900000000001</v>
      </c>
      <c r="P445" s="225"/>
      <c r="Q445" s="212"/>
    </row>
    <row r="446" spans="1:17" ht="32.25" customHeight="1" x14ac:dyDescent="0.25">
      <c r="A446" s="226">
        <v>396</v>
      </c>
      <c r="B446" s="276" t="s">
        <v>854</v>
      </c>
      <c r="C446" s="13" t="s">
        <v>855</v>
      </c>
      <c r="D446" s="298">
        <v>388686</v>
      </c>
      <c r="E446" s="240" t="s">
        <v>15</v>
      </c>
      <c r="F446" s="81" t="s">
        <v>22</v>
      </c>
      <c r="G446" s="75" t="s">
        <v>843</v>
      </c>
      <c r="H446" s="227">
        <v>159</v>
      </c>
      <c r="I446" s="228">
        <v>20</v>
      </c>
      <c r="J446" s="201" t="s">
        <v>16</v>
      </c>
      <c r="K446" s="311"/>
      <c r="L446" s="348"/>
      <c r="M446" s="229">
        <f t="shared" si="35"/>
        <v>159</v>
      </c>
      <c r="N446" s="230">
        <v>21.45</v>
      </c>
      <c r="O446" s="231">
        <f t="shared" si="34"/>
        <v>3410.5499999999997</v>
      </c>
      <c r="P446" s="225"/>
      <c r="Q446" s="212"/>
    </row>
    <row r="447" spans="1:17" ht="32.25" customHeight="1" x14ac:dyDescent="0.25">
      <c r="A447" s="226">
        <v>397</v>
      </c>
      <c r="B447" s="276" t="s">
        <v>856</v>
      </c>
      <c r="C447" s="219" t="s">
        <v>18</v>
      </c>
      <c r="D447" s="298">
        <v>235758</v>
      </c>
      <c r="E447" s="240"/>
      <c r="F447" s="81" t="s">
        <v>22</v>
      </c>
      <c r="G447" s="75"/>
      <c r="H447" s="227">
        <v>234</v>
      </c>
      <c r="I447" s="228">
        <v>20</v>
      </c>
      <c r="J447" s="284" t="s">
        <v>16</v>
      </c>
      <c r="K447" s="311" t="s">
        <v>1769</v>
      </c>
      <c r="L447" s="348"/>
      <c r="M447" s="229">
        <f t="shared" si="35"/>
        <v>234</v>
      </c>
      <c r="N447" s="230">
        <v>21.03</v>
      </c>
      <c r="O447" s="231">
        <f t="shared" si="34"/>
        <v>4921.0200000000004</v>
      </c>
      <c r="P447" s="225"/>
      <c r="Q447" s="212"/>
    </row>
    <row r="448" spans="1:17" ht="32.25" customHeight="1" x14ac:dyDescent="0.25">
      <c r="A448" s="226">
        <v>398</v>
      </c>
      <c r="B448" s="276" t="s">
        <v>857</v>
      </c>
      <c r="C448" s="13" t="s">
        <v>858</v>
      </c>
      <c r="D448" s="298">
        <v>468690</v>
      </c>
      <c r="E448" s="240" t="s">
        <v>166</v>
      </c>
      <c r="F448" s="81" t="s">
        <v>22</v>
      </c>
      <c r="G448" s="75"/>
      <c r="H448" s="227">
        <v>148</v>
      </c>
      <c r="I448" s="228">
        <v>20</v>
      </c>
      <c r="J448" s="201" t="s">
        <v>16</v>
      </c>
      <c r="K448" s="311"/>
      <c r="L448" s="348"/>
      <c r="M448" s="229">
        <f t="shared" si="35"/>
        <v>148</v>
      </c>
      <c r="N448" s="230">
        <v>29.56</v>
      </c>
      <c r="O448" s="231">
        <f t="shared" si="34"/>
        <v>4374.88</v>
      </c>
      <c r="P448" s="225"/>
      <c r="Q448" s="212"/>
    </row>
    <row r="449" spans="1:17" ht="32.25" customHeight="1" x14ac:dyDescent="0.25">
      <c r="A449" s="218">
        <v>399</v>
      </c>
      <c r="B449" s="276" t="s">
        <v>859</v>
      </c>
      <c r="C449" s="11" t="s">
        <v>860</v>
      </c>
      <c r="D449" s="298">
        <v>553558</v>
      </c>
      <c r="E449" s="265"/>
      <c r="F449" s="199" t="s">
        <v>341</v>
      </c>
      <c r="G449" s="200" t="s">
        <v>833</v>
      </c>
      <c r="H449" s="227">
        <v>99</v>
      </c>
      <c r="I449" s="228">
        <v>10</v>
      </c>
      <c r="J449" s="201" t="s">
        <v>334</v>
      </c>
      <c r="K449" s="311"/>
      <c r="L449" s="348"/>
      <c r="M449" s="229">
        <f t="shared" si="35"/>
        <v>99</v>
      </c>
      <c r="N449" s="230">
        <v>28.66</v>
      </c>
      <c r="O449" s="231">
        <f t="shared" si="34"/>
        <v>2837.34</v>
      </c>
      <c r="P449" s="225" t="s">
        <v>1767</v>
      </c>
      <c r="Q449" s="212"/>
    </row>
    <row r="450" spans="1:17" ht="32.25" customHeight="1" x14ac:dyDescent="0.25">
      <c r="A450" s="226">
        <v>400</v>
      </c>
      <c r="B450" s="277" t="s">
        <v>861</v>
      </c>
      <c r="C450" s="232" t="s">
        <v>1238</v>
      </c>
      <c r="D450" s="298" t="s">
        <v>1608</v>
      </c>
      <c r="E450" s="265" t="s">
        <v>20</v>
      </c>
      <c r="F450" s="199" t="s">
        <v>862</v>
      </c>
      <c r="G450" s="200" t="s">
        <v>1241</v>
      </c>
      <c r="H450" s="227">
        <v>412</v>
      </c>
      <c r="I450" s="228">
        <v>221</v>
      </c>
      <c r="J450" s="201" t="s">
        <v>16</v>
      </c>
      <c r="K450" s="311"/>
      <c r="L450" s="348"/>
      <c r="M450" s="229">
        <f t="shared" si="35"/>
        <v>412</v>
      </c>
      <c r="N450" s="230">
        <v>93.47</v>
      </c>
      <c r="O450" s="231">
        <f t="shared" si="34"/>
        <v>38509.64</v>
      </c>
      <c r="P450" s="225"/>
      <c r="Q450" s="212"/>
    </row>
    <row r="451" spans="1:17" ht="32.25" customHeight="1" x14ac:dyDescent="0.25">
      <c r="A451" s="226">
        <v>401</v>
      </c>
      <c r="B451" s="277" t="s">
        <v>863</v>
      </c>
      <c r="C451" s="20" t="s">
        <v>1243</v>
      </c>
      <c r="D451" s="298" t="s">
        <v>1608</v>
      </c>
      <c r="E451" s="265" t="s">
        <v>20</v>
      </c>
      <c r="F451" s="199" t="s">
        <v>1244</v>
      </c>
      <c r="G451" s="200" t="s">
        <v>1242</v>
      </c>
      <c r="H451" s="227">
        <v>234</v>
      </c>
      <c r="I451" s="228">
        <v>151</v>
      </c>
      <c r="J451" s="201" t="s">
        <v>16</v>
      </c>
      <c r="K451" s="311"/>
      <c r="L451" s="348"/>
      <c r="M451" s="229">
        <f t="shared" si="35"/>
        <v>234</v>
      </c>
      <c r="N451" s="230">
        <v>107.13</v>
      </c>
      <c r="O451" s="231">
        <f t="shared" si="34"/>
        <v>25068.42</v>
      </c>
      <c r="P451" s="225"/>
      <c r="Q451" s="212"/>
    </row>
    <row r="452" spans="1:17" ht="32.25" customHeight="1" x14ac:dyDescent="0.25">
      <c r="A452" s="226">
        <v>402</v>
      </c>
      <c r="B452" s="276" t="s">
        <v>864</v>
      </c>
      <c r="C452" s="232" t="s">
        <v>1371</v>
      </c>
      <c r="D452" s="298" t="s">
        <v>1608</v>
      </c>
      <c r="E452" s="265" t="s">
        <v>15</v>
      </c>
      <c r="F452" s="199" t="s">
        <v>865</v>
      </c>
      <c r="G452" s="200" t="s">
        <v>866</v>
      </c>
      <c r="H452" s="227">
        <v>111</v>
      </c>
      <c r="I452" s="228">
        <v>216</v>
      </c>
      <c r="J452" s="201" t="s">
        <v>16</v>
      </c>
      <c r="K452" s="311"/>
      <c r="L452" s="348"/>
      <c r="M452" s="229">
        <f t="shared" si="35"/>
        <v>111</v>
      </c>
      <c r="N452" s="230">
        <v>43.05</v>
      </c>
      <c r="O452" s="231">
        <f t="shared" si="34"/>
        <v>4778.5499999999993</v>
      </c>
      <c r="P452" s="225"/>
      <c r="Q452" s="212"/>
    </row>
    <row r="453" spans="1:17" ht="32.25" customHeight="1" x14ac:dyDescent="0.25">
      <c r="A453" s="226">
        <v>403</v>
      </c>
      <c r="B453" s="276" t="s">
        <v>867</v>
      </c>
      <c r="C453" s="219" t="s">
        <v>18</v>
      </c>
      <c r="D453" s="298">
        <v>194607</v>
      </c>
      <c r="E453" s="240"/>
      <c r="F453" s="81" t="s">
        <v>868</v>
      </c>
      <c r="G453" s="75"/>
      <c r="H453" s="227">
        <v>87</v>
      </c>
      <c r="I453" s="228">
        <v>50</v>
      </c>
      <c r="J453" s="284" t="s">
        <v>16</v>
      </c>
      <c r="K453" s="311" t="s">
        <v>1611</v>
      </c>
      <c r="L453" s="348"/>
      <c r="M453" s="229">
        <f t="shared" si="35"/>
        <v>87</v>
      </c>
      <c r="N453" s="230">
        <v>32.950000000000003</v>
      </c>
      <c r="O453" s="231">
        <f t="shared" si="34"/>
        <v>2866.65</v>
      </c>
      <c r="P453" s="225"/>
      <c r="Q453" s="212"/>
    </row>
    <row r="454" spans="1:17" ht="32.25" customHeight="1" x14ac:dyDescent="0.25">
      <c r="A454" s="226">
        <v>404</v>
      </c>
      <c r="B454" s="276" t="s">
        <v>869</v>
      </c>
      <c r="C454" s="232" t="s">
        <v>1372</v>
      </c>
      <c r="D454" s="298">
        <v>43257</v>
      </c>
      <c r="E454" s="265" t="s">
        <v>15</v>
      </c>
      <c r="F454" s="199" t="s">
        <v>870</v>
      </c>
      <c r="G454" s="200" t="s">
        <v>871</v>
      </c>
      <c r="H454" s="227">
        <v>267</v>
      </c>
      <c r="I454" s="228">
        <v>25</v>
      </c>
      <c r="J454" s="201" t="s">
        <v>16</v>
      </c>
      <c r="K454" s="311"/>
      <c r="L454" s="348"/>
      <c r="M454" s="229">
        <f t="shared" si="35"/>
        <v>267</v>
      </c>
      <c r="N454" s="230">
        <v>26.95</v>
      </c>
      <c r="O454" s="231">
        <f t="shared" si="34"/>
        <v>7195.65</v>
      </c>
      <c r="P454" s="225"/>
      <c r="Q454" s="212"/>
    </row>
    <row r="455" spans="1:17" ht="32.25" customHeight="1" x14ac:dyDescent="0.25">
      <c r="A455" s="226">
        <v>405</v>
      </c>
      <c r="B455" s="276" t="s">
        <v>872</v>
      </c>
      <c r="C455" s="232" t="s">
        <v>1373</v>
      </c>
      <c r="D455" s="298" t="s">
        <v>1608</v>
      </c>
      <c r="E455" s="265" t="s">
        <v>15</v>
      </c>
      <c r="F455" s="199" t="s">
        <v>1374</v>
      </c>
      <c r="G455" s="200" t="s">
        <v>873</v>
      </c>
      <c r="H455" s="227">
        <v>118</v>
      </c>
      <c r="I455" s="228">
        <v>146.4</v>
      </c>
      <c r="J455" s="201" t="s">
        <v>16</v>
      </c>
      <c r="K455" s="311"/>
      <c r="L455" s="348"/>
      <c r="M455" s="229">
        <f t="shared" si="35"/>
        <v>118</v>
      </c>
      <c r="N455" s="230">
        <v>35.99</v>
      </c>
      <c r="O455" s="231">
        <f t="shared" si="34"/>
        <v>4246.8200000000006</v>
      </c>
      <c r="P455" s="225"/>
      <c r="Q455" s="212"/>
    </row>
    <row r="456" spans="1:17" ht="32.25" customHeight="1" x14ac:dyDescent="0.25">
      <c r="A456" s="136">
        <v>406</v>
      </c>
      <c r="B456" s="149" t="s">
        <v>874</v>
      </c>
      <c r="C456" s="8" t="s">
        <v>875</v>
      </c>
      <c r="D456" s="298">
        <v>388687</v>
      </c>
      <c r="E456" s="80" t="s">
        <v>15</v>
      </c>
      <c r="F456" s="87" t="s">
        <v>22</v>
      </c>
      <c r="G456" s="88" t="s">
        <v>843</v>
      </c>
      <c r="H456" s="55">
        <v>159</v>
      </c>
      <c r="I456" s="180">
        <v>20</v>
      </c>
      <c r="J456" s="201" t="s">
        <v>16</v>
      </c>
      <c r="K456" s="309"/>
      <c r="L456" s="341"/>
      <c r="M456" s="56">
        <f t="shared" si="35"/>
        <v>159</v>
      </c>
      <c r="N456" s="1">
        <v>21.45</v>
      </c>
      <c r="O456" s="57">
        <f t="shared" si="34"/>
        <v>3410.5499999999997</v>
      </c>
      <c r="P456" s="204"/>
      <c r="Q456" s="212"/>
    </row>
    <row r="457" spans="1:17" ht="32.25" customHeight="1" x14ac:dyDescent="0.25">
      <c r="A457" s="136">
        <v>407</v>
      </c>
      <c r="B457" s="149" t="s">
        <v>876</v>
      </c>
      <c r="C457" s="179" t="s">
        <v>18</v>
      </c>
      <c r="D457" s="298">
        <v>233339</v>
      </c>
      <c r="E457" s="80"/>
      <c r="F457" s="87" t="s">
        <v>22</v>
      </c>
      <c r="G457" s="88"/>
      <c r="H457" s="55">
        <v>90</v>
      </c>
      <c r="I457" s="180">
        <v>20</v>
      </c>
      <c r="J457" s="284" t="s">
        <v>16</v>
      </c>
      <c r="K457" s="309" t="s">
        <v>1756</v>
      </c>
      <c r="L457" s="341"/>
      <c r="M457" s="56">
        <f t="shared" si="35"/>
        <v>90</v>
      </c>
      <c r="N457" s="1">
        <v>24.51</v>
      </c>
      <c r="O457" s="57">
        <f t="shared" si="34"/>
        <v>2205.9</v>
      </c>
      <c r="P457" s="204"/>
      <c r="Q457" s="212"/>
    </row>
    <row r="458" spans="1:17" ht="32.25" customHeight="1" x14ac:dyDescent="0.25">
      <c r="A458" s="136">
        <v>408</v>
      </c>
      <c r="B458" s="149" t="s">
        <v>877</v>
      </c>
      <c r="C458" s="12" t="s">
        <v>878</v>
      </c>
      <c r="D458" s="298">
        <v>468694</v>
      </c>
      <c r="E458" s="80" t="s">
        <v>166</v>
      </c>
      <c r="F458" s="87" t="s">
        <v>22</v>
      </c>
      <c r="G458" s="88"/>
      <c r="H458" s="55">
        <v>104</v>
      </c>
      <c r="I458" s="180">
        <v>20</v>
      </c>
      <c r="J458" s="201" t="s">
        <v>16</v>
      </c>
      <c r="K458" s="309"/>
      <c r="L458" s="341"/>
      <c r="M458" s="56">
        <f t="shared" si="35"/>
        <v>104</v>
      </c>
      <c r="N458" s="1">
        <v>29.56</v>
      </c>
      <c r="O458" s="57">
        <f t="shared" si="34"/>
        <v>3074.24</v>
      </c>
      <c r="P458" s="204"/>
      <c r="Q458" s="212"/>
    </row>
    <row r="459" spans="1:17" ht="32.25" customHeight="1" x14ac:dyDescent="0.25">
      <c r="A459" s="136">
        <v>409</v>
      </c>
      <c r="B459" s="149" t="s">
        <v>879</v>
      </c>
      <c r="C459" s="8" t="s">
        <v>880</v>
      </c>
      <c r="D459" s="298">
        <v>388684</v>
      </c>
      <c r="E459" s="80" t="s">
        <v>15</v>
      </c>
      <c r="F459" s="87" t="s">
        <v>22</v>
      </c>
      <c r="G459" s="88" t="s">
        <v>843</v>
      </c>
      <c r="H459" s="55">
        <v>84</v>
      </c>
      <c r="I459" s="180">
        <v>20</v>
      </c>
      <c r="J459" s="201" t="s">
        <v>16</v>
      </c>
      <c r="K459" s="309"/>
      <c r="L459" s="341"/>
      <c r="M459" s="56">
        <f t="shared" si="35"/>
        <v>84</v>
      </c>
      <c r="N459" s="1">
        <v>21.45</v>
      </c>
      <c r="O459" s="57">
        <f t="shared" si="34"/>
        <v>1801.8</v>
      </c>
      <c r="P459" s="204"/>
      <c r="Q459" s="212"/>
    </row>
    <row r="460" spans="1:17" ht="32.25" customHeight="1" x14ac:dyDescent="0.25">
      <c r="A460" s="136">
        <v>410</v>
      </c>
      <c r="B460" s="149" t="s">
        <v>881</v>
      </c>
      <c r="C460" s="179" t="s">
        <v>18</v>
      </c>
      <c r="D460" s="298">
        <v>233386</v>
      </c>
      <c r="E460" s="80"/>
      <c r="F460" s="87" t="s">
        <v>22</v>
      </c>
      <c r="G460" s="88"/>
      <c r="H460" s="55">
        <v>81</v>
      </c>
      <c r="I460" s="180">
        <v>20</v>
      </c>
      <c r="J460" s="284" t="s">
        <v>16</v>
      </c>
      <c r="K460" s="309" t="s">
        <v>1756</v>
      </c>
      <c r="L460" s="341"/>
      <c r="M460" s="56">
        <f t="shared" si="35"/>
        <v>81</v>
      </c>
      <c r="N460" s="1">
        <v>24.22</v>
      </c>
      <c r="O460" s="57">
        <f t="shared" si="34"/>
        <v>1961.82</v>
      </c>
      <c r="P460" s="204"/>
      <c r="Q460" s="212"/>
    </row>
    <row r="461" spans="1:17" ht="32.25" customHeight="1" x14ac:dyDescent="0.25">
      <c r="A461" s="136">
        <v>411</v>
      </c>
      <c r="B461" s="149" t="s">
        <v>882</v>
      </c>
      <c r="C461" s="12" t="s">
        <v>883</v>
      </c>
      <c r="D461" s="298">
        <v>468693</v>
      </c>
      <c r="E461" s="80" t="s">
        <v>166</v>
      </c>
      <c r="F461" s="87" t="s">
        <v>22</v>
      </c>
      <c r="G461" s="88"/>
      <c r="H461" s="55">
        <v>97</v>
      </c>
      <c r="I461" s="180">
        <v>20</v>
      </c>
      <c r="J461" s="201" t="s">
        <v>16</v>
      </c>
      <c r="K461" s="309"/>
      <c r="L461" s="341"/>
      <c r="M461" s="56">
        <f t="shared" si="35"/>
        <v>97</v>
      </c>
      <c r="N461" s="1">
        <v>29.57</v>
      </c>
      <c r="O461" s="57">
        <f t="shared" si="34"/>
        <v>2868.29</v>
      </c>
      <c r="P461" s="204"/>
      <c r="Q461" s="212"/>
    </row>
    <row r="462" spans="1:17" ht="32.25" customHeight="1" x14ac:dyDescent="0.25">
      <c r="A462" s="136">
        <v>412</v>
      </c>
      <c r="B462" s="278" t="s">
        <v>884</v>
      </c>
      <c r="C462" s="12" t="s">
        <v>885</v>
      </c>
      <c r="D462" s="298">
        <v>608959</v>
      </c>
      <c r="E462" s="80" t="s">
        <v>20</v>
      </c>
      <c r="F462" s="87" t="s">
        <v>576</v>
      </c>
      <c r="G462" s="88" t="s">
        <v>886</v>
      </c>
      <c r="H462" s="55">
        <v>139</v>
      </c>
      <c r="I462" s="180">
        <v>30</v>
      </c>
      <c r="J462" s="201" t="s">
        <v>16</v>
      </c>
      <c r="K462" s="309"/>
      <c r="L462" s="341"/>
      <c r="M462" s="56">
        <f t="shared" si="35"/>
        <v>139</v>
      </c>
      <c r="N462" s="1">
        <v>94.44</v>
      </c>
      <c r="O462" s="57">
        <f t="shared" si="34"/>
        <v>13127.16</v>
      </c>
      <c r="P462" s="204"/>
      <c r="Q462" s="212"/>
    </row>
    <row r="463" spans="1:17" ht="32.25" customHeight="1" x14ac:dyDescent="0.25">
      <c r="A463" s="448" t="str">
        <f>"Pizza = "&amp;DOLLAR(SUM(O464:O481),2)</f>
        <v>Pizza = $540,613.13</v>
      </c>
      <c r="B463" s="448"/>
      <c r="C463" s="95"/>
      <c r="D463" s="42"/>
      <c r="E463" s="96"/>
      <c r="F463" s="97"/>
      <c r="G463" s="95"/>
      <c r="H463" s="45"/>
      <c r="I463" s="46"/>
      <c r="J463" s="43"/>
      <c r="K463" s="78"/>
      <c r="L463" s="340"/>
      <c r="M463" s="48"/>
      <c r="N463" s="49"/>
      <c r="O463" s="50">
        <f t="shared" si="34"/>
        <v>0</v>
      </c>
      <c r="P463" s="101"/>
      <c r="Q463" s="215"/>
    </row>
    <row r="464" spans="1:17" ht="32.25" customHeight="1" x14ac:dyDescent="0.25">
      <c r="A464" s="136">
        <v>413</v>
      </c>
      <c r="B464" s="278" t="s">
        <v>887</v>
      </c>
      <c r="C464" s="8" t="s">
        <v>888</v>
      </c>
      <c r="D464" s="299">
        <v>872368</v>
      </c>
      <c r="E464" s="174" t="s">
        <v>15</v>
      </c>
      <c r="F464" s="53" t="s">
        <v>889</v>
      </c>
      <c r="G464" s="54" t="s">
        <v>890</v>
      </c>
      <c r="H464" s="55">
        <v>471</v>
      </c>
      <c r="I464" s="180">
        <v>192</v>
      </c>
      <c r="J464" s="201" t="s">
        <v>16</v>
      </c>
      <c r="K464" s="309"/>
      <c r="L464" s="341"/>
      <c r="M464" s="56">
        <f t="shared" si="35"/>
        <v>471</v>
      </c>
      <c r="N464" s="1">
        <v>57.38</v>
      </c>
      <c r="O464" s="57">
        <f t="shared" si="34"/>
        <v>27025.98</v>
      </c>
      <c r="P464" s="204"/>
      <c r="Q464" s="212"/>
    </row>
    <row r="465" spans="1:17" ht="32.25" customHeight="1" x14ac:dyDescent="0.25">
      <c r="A465" s="218">
        <v>414</v>
      </c>
      <c r="B465" s="277" t="s">
        <v>891</v>
      </c>
      <c r="C465" s="11" t="s">
        <v>892</v>
      </c>
      <c r="D465" s="298">
        <v>475239</v>
      </c>
      <c r="E465" s="265" t="s">
        <v>20</v>
      </c>
      <c r="F465" s="199" t="s">
        <v>61</v>
      </c>
      <c r="G465" s="200" t="s">
        <v>893</v>
      </c>
      <c r="H465" s="220">
        <v>177</v>
      </c>
      <c r="I465" s="221">
        <v>144</v>
      </c>
      <c r="J465" s="201" t="s">
        <v>16</v>
      </c>
      <c r="K465" s="311"/>
      <c r="L465" s="347"/>
      <c r="M465" s="222">
        <f t="shared" si="35"/>
        <v>177</v>
      </c>
      <c r="N465" s="223">
        <v>69.52</v>
      </c>
      <c r="O465" s="234">
        <f t="shared" si="34"/>
        <v>12305.039999999999</v>
      </c>
      <c r="P465" s="225"/>
      <c r="Q465" s="214"/>
    </row>
    <row r="466" spans="1:17" ht="32.25" customHeight="1" x14ac:dyDescent="0.25">
      <c r="A466" s="218">
        <v>415</v>
      </c>
      <c r="B466" s="277" t="s">
        <v>894</v>
      </c>
      <c r="C466" s="232" t="s">
        <v>895</v>
      </c>
      <c r="D466" s="298">
        <v>522319</v>
      </c>
      <c r="E466" s="265" t="s">
        <v>20</v>
      </c>
      <c r="F466" s="199" t="s">
        <v>896</v>
      </c>
      <c r="G466" s="200" t="s">
        <v>897</v>
      </c>
      <c r="H466" s="220">
        <v>667</v>
      </c>
      <c r="I466" s="221">
        <v>240</v>
      </c>
      <c r="J466" s="201" t="s">
        <v>16</v>
      </c>
      <c r="K466" s="311"/>
      <c r="L466" s="347"/>
      <c r="M466" s="222">
        <f t="shared" si="35"/>
        <v>667</v>
      </c>
      <c r="N466" s="223">
        <v>71.180000000000007</v>
      </c>
      <c r="O466" s="234">
        <f t="shared" si="34"/>
        <v>47477.060000000005</v>
      </c>
      <c r="P466" s="225"/>
      <c r="Q466" s="214"/>
    </row>
    <row r="467" spans="1:17" ht="32.25" customHeight="1" x14ac:dyDescent="0.25">
      <c r="A467" s="218">
        <v>416</v>
      </c>
      <c r="B467" s="277" t="s">
        <v>1354</v>
      </c>
      <c r="C467" s="232" t="s">
        <v>1353</v>
      </c>
      <c r="D467" s="298" t="s">
        <v>1770</v>
      </c>
      <c r="E467" s="265" t="s">
        <v>20</v>
      </c>
      <c r="F467" s="199" t="s">
        <v>896</v>
      </c>
      <c r="G467" s="200" t="s">
        <v>897</v>
      </c>
      <c r="H467" s="220">
        <v>609</v>
      </c>
      <c r="I467" s="221">
        <v>240</v>
      </c>
      <c r="J467" s="201" t="s">
        <v>16</v>
      </c>
      <c r="K467" s="311"/>
      <c r="L467" s="347"/>
      <c r="M467" s="222">
        <f t="shared" si="35"/>
        <v>609</v>
      </c>
      <c r="N467" s="223">
        <v>72.5</v>
      </c>
      <c r="O467" s="234">
        <f t="shared" si="34"/>
        <v>44152.5</v>
      </c>
      <c r="P467" s="225"/>
      <c r="Q467" s="214"/>
    </row>
    <row r="468" spans="1:17" ht="32.25" customHeight="1" x14ac:dyDescent="0.25">
      <c r="A468" s="226">
        <v>417</v>
      </c>
      <c r="B468" s="276" t="s">
        <v>900</v>
      </c>
      <c r="C468" s="13" t="s">
        <v>901</v>
      </c>
      <c r="D468" s="298" t="s">
        <v>1771</v>
      </c>
      <c r="E468" s="265" t="s">
        <v>1581</v>
      </c>
      <c r="F468" s="199" t="s">
        <v>902</v>
      </c>
      <c r="G468" s="200" t="s">
        <v>903</v>
      </c>
      <c r="H468" s="227">
        <v>286</v>
      </c>
      <c r="I468" s="228">
        <v>20</v>
      </c>
      <c r="J468" s="201" t="s">
        <v>16</v>
      </c>
      <c r="K468" s="311"/>
      <c r="L468" s="348"/>
      <c r="M468" s="229">
        <f t="shared" si="35"/>
        <v>286</v>
      </c>
      <c r="N468" s="230">
        <v>51.74</v>
      </c>
      <c r="O468" s="231">
        <f t="shared" si="34"/>
        <v>14797.640000000001</v>
      </c>
      <c r="P468" s="225"/>
      <c r="Q468" s="212"/>
    </row>
    <row r="469" spans="1:17" ht="32.25" customHeight="1" x14ac:dyDescent="0.25">
      <c r="A469" s="226">
        <v>418</v>
      </c>
      <c r="B469" s="276" t="s">
        <v>898</v>
      </c>
      <c r="C469" s="11" t="s">
        <v>899</v>
      </c>
      <c r="D469" s="298" t="s">
        <v>1772</v>
      </c>
      <c r="E469" s="265" t="s">
        <v>1581</v>
      </c>
      <c r="F469" s="199" t="s">
        <v>239</v>
      </c>
      <c r="G469" s="200" t="s">
        <v>866</v>
      </c>
      <c r="H469" s="227">
        <v>99</v>
      </c>
      <c r="I469" s="228">
        <v>96</v>
      </c>
      <c r="J469" s="201" t="s">
        <v>16</v>
      </c>
      <c r="K469" s="311"/>
      <c r="L469" s="348"/>
      <c r="M469" s="229">
        <f t="shared" si="35"/>
        <v>99</v>
      </c>
      <c r="N469" s="230">
        <v>52.16</v>
      </c>
      <c r="O469" s="231">
        <f t="shared" si="34"/>
        <v>5163.8399999999992</v>
      </c>
      <c r="P469" s="225"/>
      <c r="Q469" s="212"/>
    </row>
    <row r="470" spans="1:17" ht="32.25" customHeight="1" x14ac:dyDescent="0.25">
      <c r="A470" s="226">
        <v>419</v>
      </c>
      <c r="B470" s="277" t="s">
        <v>934</v>
      </c>
      <c r="C470" s="11" t="s">
        <v>935</v>
      </c>
      <c r="D470" s="298">
        <v>635201</v>
      </c>
      <c r="E470" s="265" t="s">
        <v>20</v>
      </c>
      <c r="F470" s="199" t="s">
        <v>936</v>
      </c>
      <c r="G470" s="200" t="s">
        <v>937</v>
      </c>
      <c r="H470" s="227">
        <v>409</v>
      </c>
      <c r="I470" s="228">
        <v>96</v>
      </c>
      <c r="J470" s="201" t="s">
        <v>16</v>
      </c>
      <c r="K470" s="311"/>
      <c r="L470" s="348"/>
      <c r="M470" s="229">
        <f t="shared" si="35"/>
        <v>409</v>
      </c>
      <c r="N470" s="230">
        <v>97.39</v>
      </c>
      <c r="O470" s="231">
        <f t="shared" si="34"/>
        <v>39832.51</v>
      </c>
      <c r="P470" s="225"/>
      <c r="Q470" s="212"/>
    </row>
    <row r="471" spans="1:17" ht="32.25" customHeight="1" x14ac:dyDescent="0.25">
      <c r="A471" s="226">
        <v>420</v>
      </c>
      <c r="B471" s="271" t="s">
        <v>904</v>
      </c>
      <c r="C471" s="11" t="s">
        <v>905</v>
      </c>
      <c r="D471" s="298">
        <v>406775</v>
      </c>
      <c r="E471" s="265"/>
      <c r="F471" s="199" t="s">
        <v>906</v>
      </c>
      <c r="G471" s="200" t="s">
        <v>907</v>
      </c>
      <c r="H471" s="227">
        <v>106</v>
      </c>
      <c r="I471" s="228">
        <v>9</v>
      </c>
      <c r="J471" s="201" t="s">
        <v>16</v>
      </c>
      <c r="K471" s="311"/>
      <c r="L471" s="348"/>
      <c r="M471" s="229">
        <f t="shared" si="35"/>
        <v>106</v>
      </c>
      <c r="N471" s="230">
        <v>86.14</v>
      </c>
      <c r="O471" s="231">
        <f t="shared" si="34"/>
        <v>9130.84</v>
      </c>
      <c r="P471" s="225"/>
      <c r="Q471" s="212"/>
    </row>
    <row r="472" spans="1:17" ht="32.25" customHeight="1" x14ac:dyDescent="0.25">
      <c r="A472" s="226">
        <v>421</v>
      </c>
      <c r="B472" s="271" t="s">
        <v>1340</v>
      </c>
      <c r="C472" s="232" t="s">
        <v>1597</v>
      </c>
      <c r="D472" s="298" t="s">
        <v>1773</v>
      </c>
      <c r="E472" s="265" t="s">
        <v>1581</v>
      </c>
      <c r="F472" s="199" t="s">
        <v>1341</v>
      </c>
      <c r="G472" s="200" t="s">
        <v>1342</v>
      </c>
      <c r="H472" s="227">
        <v>250</v>
      </c>
      <c r="I472" s="228">
        <v>73</v>
      </c>
      <c r="J472" s="201" t="s">
        <v>16</v>
      </c>
      <c r="K472" s="311"/>
      <c r="L472" s="348"/>
      <c r="M472" s="229">
        <f t="shared" si="35"/>
        <v>250</v>
      </c>
      <c r="N472" s="230">
        <v>76.03</v>
      </c>
      <c r="O472" s="231">
        <f t="shared" si="34"/>
        <v>19007.5</v>
      </c>
      <c r="P472" s="225"/>
      <c r="Q472" s="212"/>
    </row>
    <row r="473" spans="1:17" ht="32.25" customHeight="1" x14ac:dyDescent="0.25">
      <c r="A473" s="226">
        <v>422</v>
      </c>
      <c r="B473" s="271" t="s">
        <v>908</v>
      </c>
      <c r="C473" s="11" t="s">
        <v>909</v>
      </c>
      <c r="D473" s="298">
        <v>344207</v>
      </c>
      <c r="E473" s="265"/>
      <c r="F473" s="199" t="s">
        <v>906</v>
      </c>
      <c r="G473" s="200" t="s">
        <v>910</v>
      </c>
      <c r="H473" s="227">
        <v>689</v>
      </c>
      <c r="I473" s="228">
        <v>9</v>
      </c>
      <c r="J473" s="201" t="s">
        <v>16</v>
      </c>
      <c r="K473" s="311"/>
      <c r="L473" s="348"/>
      <c r="M473" s="229">
        <f t="shared" si="35"/>
        <v>689</v>
      </c>
      <c r="N473" s="230">
        <v>83.53</v>
      </c>
      <c r="O473" s="231">
        <f t="shared" si="34"/>
        <v>57552.17</v>
      </c>
      <c r="P473" s="225"/>
      <c r="Q473" s="212"/>
    </row>
    <row r="474" spans="1:17" ht="32.25" customHeight="1" x14ac:dyDescent="0.25">
      <c r="A474" s="226">
        <v>423</v>
      </c>
      <c r="B474" s="271" t="s">
        <v>918</v>
      </c>
      <c r="C474" s="11" t="s">
        <v>919</v>
      </c>
      <c r="D474" s="298">
        <v>524041</v>
      </c>
      <c r="E474" s="265" t="s">
        <v>20</v>
      </c>
      <c r="F474" s="199" t="s">
        <v>920</v>
      </c>
      <c r="G474" s="200" t="s">
        <v>914</v>
      </c>
      <c r="H474" s="227">
        <v>161</v>
      </c>
      <c r="I474" s="228">
        <v>80</v>
      </c>
      <c r="J474" s="201" t="s">
        <v>16</v>
      </c>
      <c r="K474" s="311"/>
      <c r="L474" s="348"/>
      <c r="M474" s="229">
        <f t="shared" si="35"/>
        <v>161</v>
      </c>
      <c r="N474" s="230">
        <v>84.07</v>
      </c>
      <c r="O474" s="231">
        <f t="shared" si="34"/>
        <v>13535.269999999999</v>
      </c>
      <c r="P474" s="225"/>
      <c r="Q474" s="212"/>
    </row>
    <row r="475" spans="1:17" ht="32.25" customHeight="1" x14ac:dyDescent="0.25">
      <c r="A475" s="226">
        <v>424</v>
      </c>
      <c r="B475" s="271" t="s">
        <v>915</v>
      </c>
      <c r="C475" s="11" t="s">
        <v>916</v>
      </c>
      <c r="D475" s="298">
        <v>868673</v>
      </c>
      <c r="E475" s="265" t="s">
        <v>15</v>
      </c>
      <c r="F475" s="199" t="s">
        <v>917</v>
      </c>
      <c r="G475" s="200" t="s">
        <v>914</v>
      </c>
      <c r="H475" s="227">
        <v>720</v>
      </c>
      <c r="I475" s="228">
        <v>72</v>
      </c>
      <c r="J475" s="201" t="s">
        <v>16</v>
      </c>
      <c r="K475" s="311"/>
      <c r="L475" s="348"/>
      <c r="M475" s="229">
        <f t="shared" si="35"/>
        <v>720</v>
      </c>
      <c r="N475" s="230">
        <v>50.81</v>
      </c>
      <c r="O475" s="231">
        <f t="shared" si="34"/>
        <v>36583.200000000004</v>
      </c>
      <c r="P475" s="225"/>
      <c r="Q475" s="212"/>
    </row>
    <row r="476" spans="1:17" ht="32.25" customHeight="1" x14ac:dyDescent="0.25">
      <c r="A476" s="226">
        <v>425</v>
      </c>
      <c r="B476" s="271" t="s">
        <v>921</v>
      </c>
      <c r="C476" s="11" t="s">
        <v>922</v>
      </c>
      <c r="D476" s="298" t="s">
        <v>1774</v>
      </c>
      <c r="E476" s="265"/>
      <c r="F476" s="199" t="s">
        <v>923</v>
      </c>
      <c r="G476" s="200" t="s">
        <v>914</v>
      </c>
      <c r="H476" s="227">
        <v>1580</v>
      </c>
      <c r="I476" s="228">
        <v>60</v>
      </c>
      <c r="J476" s="201" t="s">
        <v>16</v>
      </c>
      <c r="K476" s="311"/>
      <c r="L476" s="348"/>
      <c r="M476" s="229">
        <f t="shared" si="35"/>
        <v>1580</v>
      </c>
      <c r="N476" s="230">
        <v>68.569999999999993</v>
      </c>
      <c r="O476" s="231">
        <f t="shared" si="34"/>
        <v>108340.59999999999</v>
      </c>
      <c r="P476" s="225"/>
      <c r="Q476" s="212"/>
    </row>
    <row r="477" spans="1:17" ht="32.25" customHeight="1" x14ac:dyDescent="0.25">
      <c r="A477" s="226">
        <v>426</v>
      </c>
      <c r="B477" s="271" t="s">
        <v>911</v>
      </c>
      <c r="C477" s="11" t="s">
        <v>912</v>
      </c>
      <c r="D477" s="298">
        <v>349291</v>
      </c>
      <c r="E477" s="265"/>
      <c r="F477" s="199" t="s">
        <v>913</v>
      </c>
      <c r="G477" s="200" t="s">
        <v>914</v>
      </c>
      <c r="H477" s="227">
        <v>1030</v>
      </c>
      <c r="I477" s="228">
        <v>60</v>
      </c>
      <c r="J477" s="201" t="s">
        <v>16</v>
      </c>
      <c r="K477" s="311"/>
      <c r="L477" s="348"/>
      <c r="M477" s="229">
        <f t="shared" si="35"/>
        <v>1030</v>
      </c>
      <c r="N477" s="230">
        <v>59.06</v>
      </c>
      <c r="O477" s="231">
        <f t="shared" si="34"/>
        <v>60831.8</v>
      </c>
      <c r="P477" s="225"/>
      <c r="Q477" s="212"/>
    </row>
    <row r="478" spans="1:17" ht="32.25" customHeight="1" x14ac:dyDescent="0.25">
      <c r="A478" s="226">
        <v>427</v>
      </c>
      <c r="B478" s="271" t="s">
        <v>924</v>
      </c>
      <c r="C478" s="11" t="s">
        <v>925</v>
      </c>
      <c r="D478" s="298">
        <v>368525</v>
      </c>
      <c r="E478" s="265"/>
      <c r="F478" s="199" t="s">
        <v>926</v>
      </c>
      <c r="G478" s="200" t="s">
        <v>927</v>
      </c>
      <c r="H478" s="227">
        <v>176</v>
      </c>
      <c r="I478" s="228">
        <v>60</v>
      </c>
      <c r="J478" s="201" t="s">
        <v>16</v>
      </c>
      <c r="K478" s="311"/>
      <c r="L478" s="348"/>
      <c r="M478" s="229">
        <f t="shared" si="35"/>
        <v>176</v>
      </c>
      <c r="N478" s="230">
        <v>62.31</v>
      </c>
      <c r="O478" s="231">
        <f t="shared" si="34"/>
        <v>10966.560000000001</v>
      </c>
      <c r="P478" s="225"/>
      <c r="Q478" s="212"/>
    </row>
    <row r="479" spans="1:17" ht="32.25" customHeight="1" x14ac:dyDescent="0.25">
      <c r="A479" s="226">
        <v>428</v>
      </c>
      <c r="B479" s="271" t="s">
        <v>928</v>
      </c>
      <c r="C479" s="11" t="s">
        <v>929</v>
      </c>
      <c r="D479" s="298">
        <v>869643</v>
      </c>
      <c r="E479" s="265"/>
      <c r="F479" s="199" t="s">
        <v>930</v>
      </c>
      <c r="G479" s="200" t="s">
        <v>907</v>
      </c>
      <c r="H479" s="227">
        <v>106</v>
      </c>
      <c r="I479" s="228">
        <v>96</v>
      </c>
      <c r="J479" s="201" t="s">
        <v>16</v>
      </c>
      <c r="K479" s="311"/>
      <c r="L479" s="348"/>
      <c r="M479" s="229">
        <f t="shared" si="35"/>
        <v>106</v>
      </c>
      <c r="N479" s="230">
        <v>60.65</v>
      </c>
      <c r="O479" s="231">
        <f t="shared" si="34"/>
        <v>6428.9</v>
      </c>
      <c r="P479" s="225"/>
      <c r="Q479" s="212"/>
    </row>
    <row r="480" spans="1:17" ht="32.25" customHeight="1" x14ac:dyDescent="0.25">
      <c r="A480" s="226">
        <v>429</v>
      </c>
      <c r="B480" s="271" t="s">
        <v>931</v>
      </c>
      <c r="C480" s="11" t="s">
        <v>932</v>
      </c>
      <c r="D480" s="298" t="s">
        <v>1608</v>
      </c>
      <c r="E480" s="265" t="s">
        <v>20</v>
      </c>
      <c r="F480" s="199" t="s">
        <v>933</v>
      </c>
      <c r="G480" s="200" t="s">
        <v>914</v>
      </c>
      <c r="H480" s="227">
        <v>106</v>
      </c>
      <c r="I480" s="228">
        <v>90</v>
      </c>
      <c r="J480" s="201" t="s">
        <v>16</v>
      </c>
      <c r="K480" s="311"/>
      <c r="L480" s="348"/>
      <c r="M480" s="229">
        <f t="shared" si="35"/>
        <v>106</v>
      </c>
      <c r="N480" s="230">
        <v>85.37</v>
      </c>
      <c r="O480" s="231">
        <f t="shared" si="34"/>
        <v>9049.2200000000012</v>
      </c>
      <c r="P480" s="225"/>
      <c r="Q480" s="212"/>
    </row>
    <row r="481" spans="1:17" ht="32.25" customHeight="1" x14ac:dyDescent="0.25">
      <c r="A481" s="226">
        <v>430</v>
      </c>
      <c r="B481" s="251" t="s">
        <v>1245</v>
      </c>
      <c r="C481" s="232" t="s">
        <v>1247</v>
      </c>
      <c r="D481" s="300">
        <v>522727</v>
      </c>
      <c r="E481" s="265" t="s">
        <v>20</v>
      </c>
      <c r="F481" s="199" t="s">
        <v>1246</v>
      </c>
      <c r="G481" s="200" t="s">
        <v>914</v>
      </c>
      <c r="H481" s="227">
        <v>250</v>
      </c>
      <c r="I481" s="228">
        <v>72</v>
      </c>
      <c r="J481" s="201" t="s">
        <v>16</v>
      </c>
      <c r="K481" s="311"/>
      <c r="L481" s="348"/>
      <c r="M481" s="229">
        <f t="shared" si="35"/>
        <v>250</v>
      </c>
      <c r="N481" s="230">
        <v>73.73</v>
      </c>
      <c r="O481" s="231">
        <f t="shared" si="34"/>
        <v>18432.5</v>
      </c>
      <c r="P481" s="225"/>
      <c r="Q481" s="212"/>
    </row>
    <row r="482" spans="1:17" ht="32.25" customHeight="1" x14ac:dyDescent="0.25">
      <c r="A482" s="448" t="str">
        <f>"Potato = "&amp;DOLLAR(SUM(O483:O502),2)</f>
        <v>Potato = $411,255.51</v>
      </c>
      <c r="B482" s="448"/>
      <c r="C482" s="95"/>
      <c r="D482" s="42"/>
      <c r="E482" s="96"/>
      <c r="F482" s="97"/>
      <c r="G482" s="95"/>
      <c r="H482" s="45"/>
      <c r="I482" s="46" t="s">
        <v>938</v>
      </c>
      <c r="J482" s="43"/>
      <c r="K482" s="78"/>
      <c r="L482" s="340"/>
      <c r="M482" s="48"/>
      <c r="N482" s="49"/>
      <c r="O482" s="50"/>
      <c r="P482" s="101"/>
      <c r="Q482" s="215"/>
    </row>
    <row r="483" spans="1:17" ht="32.25" customHeight="1" x14ac:dyDescent="0.25">
      <c r="A483" s="226">
        <v>431</v>
      </c>
      <c r="B483" s="277" t="s">
        <v>1289</v>
      </c>
      <c r="C483" s="20" t="s">
        <v>939</v>
      </c>
      <c r="D483" s="298">
        <v>64965</v>
      </c>
      <c r="E483" s="265" t="s">
        <v>67</v>
      </c>
      <c r="F483" s="199" t="s">
        <v>180</v>
      </c>
      <c r="G483" s="200" t="s">
        <v>940</v>
      </c>
      <c r="H483" s="227">
        <v>2674</v>
      </c>
      <c r="I483" s="228">
        <v>30</v>
      </c>
      <c r="J483" s="201" t="s">
        <v>16</v>
      </c>
      <c r="K483" s="311" t="s">
        <v>1777</v>
      </c>
      <c r="L483" s="348"/>
      <c r="M483" s="229">
        <f t="shared" si="35"/>
        <v>2674</v>
      </c>
      <c r="N483" s="230">
        <v>39.79</v>
      </c>
      <c r="O483" s="231">
        <f t="shared" ref="O483:O502" si="36">M483*N483</f>
        <v>106398.45999999999</v>
      </c>
      <c r="P483" s="225" t="s">
        <v>1706</v>
      </c>
      <c r="Q483" s="212"/>
    </row>
    <row r="484" spans="1:17" ht="32.25" customHeight="1" x14ac:dyDescent="0.25">
      <c r="A484" s="226">
        <v>432</v>
      </c>
      <c r="B484" s="277" t="s">
        <v>1306</v>
      </c>
      <c r="C484" s="233" t="s">
        <v>1288</v>
      </c>
      <c r="D484" s="298">
        <v>602150</v>
      </c>
      <c r="E484" s="244" t="s">
        <v>67</v>
      </c>
      <c r="F484" s="244" t="s">
        <v>180</v>
      </c>
      <c r="G484" s="245" t="s">
        <v>952</v>
      </c>
      <c r="H484" s="227">
        <v>222</v>
      </c>
      <c r="I484" s="228">
        <v>30</v>
      </c>
      <c r="J484" s="201" t="s">
        <v>16</v>
      </c>
      <c r="K484" s="311"/>
      <c r="L484" s="348"/>
      <c r="M484" s="229">
        <f t="shared" si="35"/>
        <v>222</v>
      </c>
      <c r="N484" s="230">
        <v>48.9</v>
      </c>
      <c r="O484" s="231">
        <f t="shared" si="36"/>
        <v>10855.8</v>
      </c>
      <c r="P484" s="225"/>
      <c r="Q484" s="212"/>
    </row>
    <row r="485" spans="1:17" ht="32.25" customHeight="1" x14ac:dyDescent="0.25">
      <c r="A485" s="226">
        <v>433</v>
      </c>
      <c r="B485" s="277" t="s">
        <v>1308</v>
      </c>
      <c r="C485" s="233" t="s">
        <v>1296</v>
      </c>
      <c r="D485" s="298" t="s">
        <v>1608</v>
      </c>
      <c r="E485" s="244" t="s">
        <v>67</v>
      </c>
      <c r="F485" s="244" t="s">
        <v>180</v>
      </c>
      <c r="G485" s="246" t="s">
        <v>1309</v>
      </c>
      <c r="H485" s="227">
        <v>284</v>
      </c>
      <c r="I485" s="228">
        <v>30</v>
      </c>
      <c r="J485" s="201" t="s">
        <v>16</v>
      </c>
      <c r="K485" s="311"/>
      <c r="L485" s="348"/>
      <c r="M485" s="229">
        <f t="shared" si="35"/>
        <v>284</v>
      </c>
      <c r="N485" s="230">
        <v>43.94</v>
      </c>
      <c r="O485" s="231">
        <f t="shared" si="36"/>
        <v>12478.96</v>
      </c>
      <c r="P485" s="225"/>
      <c r="Q485" s="212"/>
    </row>
    <row r="486" spans="1:17" ht="32.25" customHeight="1" x14ac:dyDescent="0.25">
      <c r="A486" s="226">
        <v>434</v>
      </c>
      <c r="B486" s="277" t="s">
        <v>1314</v>
      </c>
      <c r="C486" s="20" t="s">
        <v>950</v>
      </c>
      <c r="D486" s="298" t="s">
        <v>1608</v>
      </c>
      <c r="E486" s="265" t="s">
        <v>67</v>
      </c>
      <c r="F486" s="265" t="s">
        <v>951</v>
      </c>
      <c r="G486" s="200" t="s">
        <v>940</v>
      </c>
      <c r="H486" s="229">
        <v>798</v>
      </c>
      <c r="I486" s="228">
        <v>24</v>
      </c>
      <c r="J486" s="201" t="s">
        <v>16</v>
      </c>
      <c r="K486" s="311"/>
      <c r="L486" s="348"/>
      <c r="M486" s="229">
        <f t="shared" si="35"/>
        <v>798</v>
      </c>
      <c r="N486" s="230">
        <v>39.299999999999997</v>
      </c>
      <c r="O486" s="231">
        <f t="shared" si="36"/>
        <v>31361.399999999998</v>
      </c>
      <c r="P486" s="225"/>
      <c r="Q486" s="212"/>
    </row>
    <row r="487" spans="1:17" ht="32.25" customHeight="1" x14ac:dyDescent="0.25">
      <c r="A487" s="226">
        <v>435</v>
      </c>
      <c r="B487" s="277" t="s">
        <v>1290</v>
      </c>
      <c r="C487" s="20" t="s">
        <v>941</v>
      </c>
      <c r="D487" s="298">
        <v>237598</v>
      </c>
      <c r="E487" s="265" t="s">
        <v>67</v>
      </c>
      <c r="F487" s="265" t="s">
        <v>180</v>
      </c>
      <c r="G487" s="247" t="s">
        <v>942</v>
      </c>
      <c r="H487" s="248">
        <v>721</v>
      </c>
      <c r="I487" s="228">
        <v>30</v>
      </c>
      <c r="J487" s="201" t="s">
        <v>16</v>
      </c>
      <c r="K487" s="311"/>
      <c r="L487" s="348"/>
      <c r="M487" s="229">
        <f t="shared" si="35"/>
        <v>721</v>
      </c>
      <c r="N487" s="230">
        <v>48.06</v>
      </c>
      <c r="O487" s="231">
        <f t="shared" si="36"/>
        <v>34651.26</v>
      </c>
      <c r="P487" s="225"/>
      <c r="Q487" s="212"/>
    </row>
    <row r="488" spans="1:17" ht="32.25" customHeight="1" x14ac:dyDescent="0.25">
      <c r="A488" s="226">
        <v>436</v>
      </c>
      <c r="B488" s="200" t="s">
        <v>943</v>
      </c>
      <c r="C488" s="18" t="s">
        <v>944</v>
      </c>
      <c r="D488" s="298">
        <v>451295</v>
      </c>
      <c r="E488" s="265"/>
      <c r="F488" s="265" t="s">
        <v>945</v>
      </c>
      <c r="G488" s="247" t="s">
        <v>946</v>
      </c>
      <c r="H488" s="248">
        <v>126</v>
      </c>
      <c r="I488" s="228">
        <v>24</v>
      </c>
      <c r="J488" s="201" t="s">
        <v>16</v>
      </c>
      <c r="K488" s="311"/>
      <c r="L488" s="348"/>
      <c r="M488" s="229">
        <f t="shared" si="35"/>
        <v>126</v>
      </c>
      <c r="N488" s="230">
        <v>30.65</v>
      </c>
      <c r="O488" s="231">
        <f t="shared" si="36"/>
        <v>3861.8999999999996</v>
      </c>
      <c r="P488" s="225"/>
      <c r="Q488" s="212"/>
    </row>
    <row r="489" spans="1:17" ht="32.25" customHeight="1" x14ac:dyDescent="0.25">
      <c r="A489" s="264">
        <v>437</v>
      </c>
      <c r="B489" s="200" t="s">
        <v>947</v>
      </c>
      <c r="C489" s="13" t="s">
        <v>948</v>
      </c>
      <c r="D489" s="300" t="s">
        <v>1608</v>
      </c>
      <c r="E489" s="265"/>
      <c r="F489" s="265" t="s">
        <v>945</v>
      </c>
      <c r="G489" s="242" t="s">
        <v>949</v>
      </c>
      <c r="H489" s="267">
        <v>94</v>
      </c>
      <c r="I489" s="249">
        <v>24</v>
      </c>
      <c r="J489" s="201" t="s">
        <v>16</v>
      </c>
      <c r="K489" s="318"/>
      <c r="L489" s="357"/>
      <c r="M489" s="267">
        <f t="shared" si="35"/>
        <v>94</v>
      </c>
      <c r="N489" s="268">
        <v>38.89</v>
      </c>
      <c r="O489" s="269">
        <f t="shared" si="36"/>
        <v>3655.66</v>
      </c>
      <c r="P489" s="250"/>
      <c r="Q489" s="212"/>
    </row>
    <row r="490" spans="1:17" ht="32.25" customHeight="1" x14ac:dyDescent="0.25">
      <c r="A490" s="226">
        <v>438</v>
      </c>
      <c r="B490" s="277" t="s">
        <v>1291</v>
      </c>
      <c r="C490" s="20" t="s">
        <v>953</v>
      </c>
      <c r="D490" s="298" t="s">
        <v>1608</v>
      </c>
      <c r="E490" s="265" t="s">
        <v>67</v>
      </c>
      <c r="F490" s="265" t="s">
        <v>582</v>
      </c>
      <c r="G490" s="200" t="s">
        <v>954</v>
      </c>
      <c r="H490" s="229">
        <v>541</v>
      </c>
      <c r="I490" s="228">
        <v>15</v>
      </c>
      <c r="J490" s="201" t="s">
        <v>16</v>
      </c>
      <c r="K490" s="311"/>
      <c r="L490" s="348"/>
      <c r="M490" s="229">
        <f t="shared" si="35"/>
        <v>541</v>
      </c>
      <c r="N490" s="230">
        <v>34.89</v>
      </c>
      <c r="O490" s="231">
        <f t="shared" si="36"/>
        <v>18875.490000000002</v>
      </c>
      <c r="P490" s="225"/>
      <c r="Q490" s="212"/>
    </row>
    <row r="491" spans="1:17" ht="32.25" customHeight="1" x14ac:dyDescent="0.25">
      <c r="A491" s="226">
        <v>439</v>
      </c>
      <c r="B491" s="277" t="s">
        <v>1292</v>
      </c>
      <c r="C491" s="233" t="s">
        <v>1293</v>
      </c>
      <c r="D491" s="300">
        <v>312034</v>
      </c>
      <c r="E491" s="265" t="s">
        <v>67</v>
      </c>
      <c r="F491" s="265" t="s">
        <v>582</v>
      </c>
      <c r="G491" s="242" t="s">
        <v>1294</v>
      </c>
      <c r="H491" s="248">
        <v>268</v>
      </c>
      <c r="I491" s="266">
        <v>15</v>
      </c>
      <c r="J491" s="201" t="s">
        <v>16</v>
      </c>
      <c r="K491" s="318"/>
      <c r="L491" s="357"/>
      <c r="M491" s="267">
        <f t="shared" si="35"/>
        <v>268</v>
      </c>
      <c r="N491" s="268">
        <v>35.630000000000003</v>
      </c>
      <c r="O491" s="269">
        <f t="shared" si="36"/>
        <v>9548.84</v>
      </c>
      <c r="P491" s="250"/>
      <c r="Q491" s="212"/>
    </row>
    <row r="492" spans="1:17" ht="32.25" customHeight="1" x14ac:dyDescent="0.25">
      <c r="A492" s="226">
        <v>440</v>
      </c>
      <c r="B492" s="277" t="s">
        <v>1307</v>
      </c>
      <c r="C492" s="233" t="s">
        <v>1295</v>
      </c>
      <c r="D492" s="298">
        <v>241419</v>
      </c>
      <c r="E492" s="244" t="s">
        <v>67</v>
      </c>
      <c r="F492" s="244" t="s">
        <v>1305</v>
      </c>
      <c r="G492" s="251" t="s">
        <v>1304</v>
      </c>
      <c r="H492" s="248">
        <v>110</v>
      </c>
      <c r="I492" s="228">
        <v>15</v>
      </c>
      <c r="J492" s="201" t="s">
        <v>16</v>
      </c>
      <c r="K492" s="311"/>
      <c r="L492" s="348"/>
      <c r="M492" s="229">
        <f t="shared" si="35"/>
        <v>110</v>
      </c>
      <c r="N492" s="230">
        <v>34.380000000000003</v>
      </c>
      <c r="O492" s="231">
        <f t="shared" si="36"/>
        <v>3781.8</v>
      </c>
      <c r="P492" s="225"/>
      <c r="Q492" s="212"/>
    </row>
    <row r="493" spans="1:17" ht="32.25" customHeight="1" x14ac:dyDescent="0.25">
      <c r="A493" s="226">
        <v>441</v>
      </c>
      <c r="B493" s="277" t="s">
        <v>1297</v>
      </c>
      <c r="C493" s="233" t="s">
        <v>955</v>
      </c>
      <c r="D493" s="298">
        <v>384399</v>
      </c>
      <c r="E493" s="240" t="s">
        <v>67</v>
      </c>
      <c r="F493" s="252" t="s">
        <v>945</v>
      </c>
      <c r="G493" s="75" t="s">
        <v>1313</v>
      </c>
      <c r="H493" s="229">
        <v>622</v>
      </c>
      <c r="I493" s="228">
        <v>24</v>
      </c>
      <c r="J493" s="201" t="s">
        <v>16</v>
      </c>
      <c r="K493" s="311"/>
      <c r="L493" s="348"/>
      <c r="M493" s="229">
        <f t="shared" si="35"/>
        <v>622</v>
      </c>
      <c r="N493" s="230">
        <v>41.69</v>
      </c>
      <c r="O493" s="231">
        <f t="shared" si="36"/>
        <v>25931.18</v>
      </c>
      <c r="P493" s="225"/>
      <c r="Q493" s="212"/>
    </row>
    <row r="494" spans="1:17" ht="32.25" customHeight="1" x14ac:dyDescent="0.25">
      <c r="A494" s="226">
        <v>442</v>
      </c>
      <c r="B494" s="277" t="s">
        <v>1321</v>
      </c>
      <c r="C494" s="20" t="s">
        <v>1322</v>
      </c>
      <c r="D494" s="298" t="s">
        <v>1775</v>
      </c>
      <c r="E494" s="265" t="s">
        <v>67</v>
      </c>
      <c r="F494" s="265" t="s">
        <v>180</v>
      </c>
      <c r="G494" s="200" t="s">
        <v>1323</v>
      </c>
      <c r="H494" s="229">
        <v>219</v>
      </c>
      <c r="I494" s="228">
        <v>30</v>
      </c>
      <c r="J494" s="201" t="s">
        <v>16</v>
      </c>
      <c r="K494" s="319"/>
      <c r="L494" s="348"/>
      <c r="M494" s="248">
        <f t="shared" si="35"/>
        <v>219</v>
      </c>
      <c r="N494" s="253">
        <v>45.59</v>
      </c>
      <c r="O494" s="254">
        <f t="shared" si="36"/>
        <v>9984.2100000000009</v>
      </c>
      <c r="P494" s="225"/>
      <c r="Q494" s="212"/>
    </row>
    <row r="495" spans="1:17" ht="32.25" customHeight="1" x14ac:dyDescent="0.25">
      <c r="A495" s="226">
        <v>443</v>
      </c>
      <c r="B495" s="255" t="s">
        <v>956</v>
      </c>
      <c r="C495" s="13" t="s">
        <v>957</v>
      </c>
      <c r="D495" s="298">
        <v>32810</v>
      </c>
      <c r="E495" s="265" t="s">
        <v>67</v>
      </c>
      <c r="F495" s="265" t="s">
        <v>958</v>
      </c>
      <c r="G495" s="200" t="s">
        <v>1310</v>
      </c>
      <c r="H495" s="229">
        <v>519</v>
      </c>
      <c r="I495" s="228">
        <v>312</v>
      </c>
      <c r="J495" s="201" t="s">
        <v>16</v>
      </c>
      <c r="K495" s="319"/>
      <c r="L495" s="348"/>
      <c r="M495" s="248">
        <f t="shared" si="35"/>
        <v>519</v>
      </c>
      <c r="N495" s="253">
        <v>48.47</v>
      </c>
      <c r="O495" s="254">
        <f t="shared" si="36"/>
        <v>25155.93</v>
      </c>
      <c r="P495" s="225"/>
      <c r="Q495" s="212"/>
    </row>
    <row r="496" spans="1:17" ht="32.25" customHeight="1" x14ac:dyDescent="0.25">
      <c r="A496" s="226">
        <v>444</v>
      </c>
      <c r="B496" s="75" t="s">
        <v>961</v>
      </c>
      <c r="C496" s="13" t="s">
        <v>962</v>
      </c>
      <c r="D496" s="298" t="s">
        <v>1608</v>
      </c>
      <c r="E496" s="240"/>
      <c r="F496" s="252" t="s">
        <v>963</v>
      </c>
      <c r="G496" s="75" t="s">
        <v>1311</v>
      </c>
      <c r="H496" s="229">
        <v>371</v>
      </c>
      <c r="I496" s="228">
        <v>240</v>
      </c>
      <c r="J496" s="201" t="s">
        <v>16</v>
      </c>
      <c r="K496" s="311"/>
      <c r="L496" s="348"/>
      <c r="M496" s="229">
        <f t="shared" si="35"/>
        <v>371</v>
      </c>
      <c r="N496" s="230">
        <v>34.659999999999997</v>
      </c>
      <c r="O496" s="231">
        <f t="shared" si="36"/>
        <v>12858.859999999999</v>
      </c>
      <c r="P496" s="225"/>
      <c r="Q496" s="212"/>
    </row>
    <row r="497" spans="1:17" ht="32.25" customHeight="1" x14ac:dyDescent="0.25">
      <c r="A497" s="264">
        <v>445</v>
      </c>
      <c r="B497" s="277" t="s">
        <v>959</v>
      </c>
      <c r="C497" s="20" t="s">
        <v>960</v>
      </c>
      <c r="D497" s="298">
        <v>571808</v>
      </c>
      <c r="E497" s="265" t="s">
        <v>67</v>
      </c>
      <c r="F497" s="265" t="s">
        <v>180</v>
      </c>
      <c r="G497" s="200" t="s">
        <v>1312</v>
      </c>
      <c r="H497" s="229">
        <v>338</v>
      </c>
      <c r="I497" s="266">
        <v>30</v>
      </c>
      <c r="J497" s="201" t="s">
        <v>16</v>
      </c>
      <c r="K497" s="318"/>
      <c r="L497" s="357"/>
      <c r="M497" s="267">
        <f t="shared" si="35"/>
        <v>338</v>
      </c>
      <c r="N497" s="268">
        <v>51.81</v>
      </c>
      <c r="O497" s="269">
        <f t="shared" si="36"/>
        <v>17511.780000000002</v>
      </c>
      <c r="P497" s="250"/>
      <c r="Q497" s="212"/>
    </row>
    <row r="498" spans="1:17" ht="32.25" customHeight="1" x14ac:dyDescent="0.25">
      <c r="A498" s="226">
        <v>446</v>
      </c>
      <c r="B498" s="200" t="s">
        <v>964</v>
      </c>
      <c r="C498" s="13" t="s">
        <v>965</v>
      </c>
      <c r="D498" s="298" t="s">
        <v>1776</v>
      </c>
      <c r="E498" s="265"/>
      <c r="F498" s="265" t="s">
        <v>439</v>
      </c>
      <c r="G498" s="200" t="s">
        <v>966</v>
      </c>
      <c r="H498" s="270">
        <v>109</v>
      </c>
      <c r="I498" s="228">
        <v>20</v>
      </c>
      <c r="J498" s="201" t="s">
        <v>16</v>
      </c>
      <c r="K498" s="311"/>
      <c r="L498" s="348"/>
      <c r="M498" s="229">
        <f t="shared" si="35"/>
        <v>109</v>
      </c>
      <c r="N498" s="230">
        <v>28.85</v>
      </c>
      <c r="O498" s="231">
        <f t="shared" si="36"/>
        <v>3144.65</v>
      </c>
      <c r="P498" s="225"/>
      <c r="Q498" s="212"/>
    </row>
    <row r="499" spans="1:17" ht="32.25" customHeight="1" x14ac:dyDescent="0.25">
      <c r="A499" s="226">
        <v>447</v>
      </c>
      <c r="B499" s="200" t="s">
        <v>1299</v>
      </c>
      <c r="C499" s="256" t="s">
        <v>967</v>
      </c>
      <c r="D499" s="304">
        <v>329065</v>
      </c>
      <c r="E499" s="257"/>
      <c r="F499" s="258" t="s">
        <v>582</v>
      </c>
      <c r="G499" s="259" t="s">
        <v>968</v>
      </c>
      <c r="H499" s="227">
        <v>194</v>
      </c>
      <c r="I499" s="228">
        <v>15</v>
      </c>
      <c r="J499" s="201" t="s">
        <v>16</v>
      </c>
      <c r="K499" s="311"/>
      <c r="L499" s="348"/>
      <c r="M499" s="229">
        <f t="shared" si="35"/>
        <v>194</v>
      </c>
      <c r="N499" s="230">
        <v>28.39</v>
      </c>
      <c r="O499" s="231">
        <f t="shared" si="36"/>
        <v>5507.66</v>
      </c>
      <c r="P499" s="225"/>
      <c r="Q499" s="212"/>
    </row>
    <row r="500" spans="1:17" ht="32.25" customHeight="1" x14ac:dyDescent="0.25">
      <c r="A500" s="226">
        <v>448</v>
      </c>
      <c r="B500" s="277" t="s">
        <v>1298</v>
      </c>
      <c r="C500" s="20" t="s">
        <v>969</v>
      </c>
      <c r="D500" s="304">
        <v>284787</v>
      </c>
      <c r="E500" s="257" t="s">
        <v>67</v>
      </c>
      <c r="F500" s="258" t="s">
        <v>180</v>
      </c>
      <c r="G500" s="259" t="s">
        <v>1300</v>
      </c>
      <c r="H500" s="260">
        <v>887</v>
      </c>
      <c r="I500" s="261">
        <v>30</v>
      </c>
      <c r="J500" s="201" t="s">
        <v>16</v>
      </c>
      <c r="K500" s="319"/>
      <c r="L500" s="358"/>
      <c r="M500" s="262">
        <f t="shared" si="35"/>
        <v>887</v>
      </c>
      <c r="N500" s="263">
        <v>44.55</v>
      </c>
      <c r="O500" s="254">
        <f t="shared" si="36"/>
        <v>39515.85</v>
      </c>
      <c r="P500" s="225"/>
      <c r="Q500" s="212"/>
    </row>
    <row r="501" spans="1:17" ht="32.25" customHeight="1" x14ac:dyDescent="0.25">
      <c r="A501" s="226">
        <v>449</v>
      </c>
      <c r="B501" s="277" t="s">
        <v>1303</v>
      </c>
      <c r="C501" s="20" t="s">
        <v>971</v>
      </c>
      <c r="D501" s="304">
        <v>536698</v>
      </c>
      <c r="E501" s="257" t="s">
        <v>67</v>
      </c>
      <c r="F501" s="258" t="s">
        <v>180</v>
      </c>
      <c r="G501" s="259" t="s">
        <v>972</v>
      </c>
      <c r="H501" s="227">
        <v>289</v>
      </c>
      <c r="I501" s="228">
        <v>30</v>
      </c>
      <c r="J501" s="201" t="s">
        <v>16</v>
      </c>
      <c r="K501" s="311"/>
      <c r="L501" s="348"/>
      <c r="M501" s="229">
        <f t="shared" si="35"/>
        <v>289</v>
      </c>
      <c r="N501" s="230">
        <v>41.66</v>
      </c>
      <c r="O501" s="231">
        <f t="shared" si="36"/>
        <v>12039.74</v>
      </c>
      <c r="P501" s="225"/>
      <c r="Q501" s="212"/>
    </row>
    <row r="502" spans="1:17" ht="32.25" customHeight="1" x14ac:dyDescent="0.25">
      <c r="A502" s="226">
        <v>450</v>
      </c>
      <c r="B502" s="277" t="s">
        <v>1301</v>
      </c>
      <c r="C502" s="20" t="s">
        <v>970</v>
      </c>
      <c r="D502" s="304">
        <v>427959</v>
      </c>
      <c r="E502" s="257" t="s">
        <v>67</v>
      </c>
      <c r="F502" s="258" t="s">
        <v>180</v>
      </c>
      <c r="G502" s="259" t="s">
        <v>1302</v>
      </c>
      <c r="H502" s="227">
        <v>474</v>
      </c>
      <c r="I502" s="228">
        <v>30</v>
      </c>
      <c r="J502" s="201" t="s">
        <v>16</v>
      </c>
      <c r="K502" s="320"/>
      <c r="L502" s="348"/>
      <c r="M502" s="229">
        <f t="shared" si="35"/>
        <v>474</v>
      </c>
      <c r="N502" s="230">
        <v>50.92</v>
      </c>
      <c r="O502" s="231">
        <f t="shared" si="36"/>
        <v>24136.080000000002</v>
      </c>
      <c r="P502" s="225"/>
      <c r="Q502" s="212"/>
    </row>
    <row r="503" spans="1:17" ht="32.25" customHeight="1" x14ac:dyDescent="0.25">
      <c r="A503" s="486" t="str">
        <f>"Snacks, Frito Lay = "&amp;DOLLAR(SUM(O504:O533),2)</f>
        <v>Snacks, Frito Lay = $224,848.08</v>
      </c>
      <c r="B503" s="486"/>
      <c r="C503" s="95"/>
      <c r="D503" s="42"/>
      <c r="E503" s="96"/>
      <c r="F503" s="97"/>
      <c r="G503" s="95"/>
      <c r="H503" s="45"/>
      <c r="I503" s="46"/>
      <c r="J503" s="43"/>
      <c r="K503" s="78"/>
      <c r="L503" s="340"/>
      <c r="M503" s="48"/>
      <c r="N503" s="49"/>
      <c r="O503" s="50"/>
      <c r="P503" s="101"/>
      <c r="Q503" s="215"/>
    </row>
    <row r="504" spans="1:17" ht="32.25" customHeight="1" x14ac:dyDescent="0.25">
      <c r="A504" s="476">
        <v>451</v>
      </c>
      <c r="B504" s="478" t="s">
        <v>973</v>
      </c>
      <c r="C504" s="232" t="s">
        <v>974</v>
      </c>
      <c r="D504" s="480"/>
      <c r="E504" s="481" t="s">
        <v>285</v>
      </c>
      <c r="F504" s="199" t="s">
        <v>975</v>
      </c>
      <c r="G504" s="200" t="s">
        <v>1584</v>
      </c>
      <c r="H504" s="482">
        <v>103</v>
      </c>
      <c r="I504" s="484">
        <v>104</v>
      </c>
      <c r="J504" s="201" t="s">
        <v>16</v>
      </c>
      <c r="K504" s="450"/>
      <c r="L504" s="470"/>
      <c r="M504" s="472">
        <f t="shared" si="35"/>
        <v>103</v>
      </c>
      <c r="N504" s="474"/>
      <c r="O504" s="385">
        <f>M504*N504</f>
        <v>0</v>
      </c>
      <c r="P504" s="387" t="s">
        <v>1778</v>
      </c>
      <c r="Q504" s="212"/>
    </row>
    <row r="505" spans="1:17" ht="32.25" customHeight="1" x14ac:dyDescent="0.25">
      <c r="A505" s="477"/>
      <c r="B505" s="479"/>
      <c r="C505" s="232" t="s">
        <v>976</v>
      </c>
      <c r="D505" s="480"/>
      <c r="E505" s="481"/>
      <c r="F505" s="199" t="s">
        <v>977</v>
      </c>
      <c r="G505" s="200" t="s">
        <v>1585</v>
      </c>
      <c r="H505" s="483" t="e">
        <v>#N/A</v>
      </c>
      <c r="I505" s="485"/>
      <c r="J505" s="201" t="s">
        <v>16</v>
      </c>
      <c r="K505" s="451"/>
      <c r="L505" s="471"/>
      <c r="M505" s="473" t="e">
        <f t="shared" si="35"/>
        <v>#N/A</v>
      </c>
      <c r="N505" s="475"/>
      <c r="O505" s="386"/>
      <c r="P505" s="388"/>
      <c r="Q505" s="212"/>
    </row>
    <row r="506" spans="1:17" ht="32.25" customHeight="1" x14ac:dyDescent="0.25">
      <c r="A506" s="226">
        <v>452</v>
      </c>
      <c r="B506" s="271" t="s">
        <v>978</v>
      </c>
      <c r="C506" s="232" t="s">
        <v>979</v>
      </c>
      <c r="D506" s="298">
        <v>888962</v>
      </c>
      <c r="E506" s="265" t="s">
        <v>285</v>
      </c>
      <c r="F506" s="199" t="s">
        <v>977</v>
      </c>
      <c r="G506" s="200" t="s">
        <v>1586</v>
      </c>
      <c r="H506" s="227">
        <v>88</v>
      </c>
      <c r="I506" s="228">
        <v>104</v>
      </c>
      <c r="J506" s="201" t="s">
        <v>16</v>
      </c>
      <c r="K506" s="311"/>
      <c r="L506" s="348"/>
      <c r="M506" s="229">
        <f t="shared" ref="M506:M567" si="37">ROUND(IF(ISBLANK(L506)=TRUE,H506,(H506*I506)/L506),0)</f>
        <v>88</v>
      </c>
      <c r="N506" s="230">
        <v>34.020000000000003</v>
      </c>
      <c r="O506" s="231">
        <f t="shared" ref="O506:O533" si="38">M506*N506</f>
        <v>2993.76</v>
      </c>
      <c r="P506" s="225"/>
      <c r="Q506" s="212"/>
    </row>
    <row r="507" spans="1:17" ht="32.25" customHeight="1" x14ac:dyDescent="0.25">
      <c r="A507" s="226">
        <v>453</v>
      </c>
      <c r="B507" s="271" t="s">
        <v>1285</v>
      </c>
      <c r="C507" s="232" t="s">
        <v>974</v>
      </c>
      <c r="D507" s="298">
        <v>521986</v>
      </c>
      <c r="E507" s="265" t="s">
        <v>285</v>
      </c>
      <c r="F507" s="199" t="s">
        <v>975</v>
      </c>
      <c r="G507" s="200" t="s">
        <v>983</v>
      </c>
      <c r="H507" s="227">
        <v>190</v>
      </c>
      <c r="I507" s="228">
        <v>104</v>
      </c>
      <c r="J507" s="201" t="s">
        <v>16</v>
      </c>
      <c r="K507" s="311"/>
      <c r="L507" s="348"/>
      <c r="M507" s="229">
        <f t="shared" si="37"/>
        <v>190</v>
      </c>
      <c r="N507" s="230">
        <v>34.020000000000003</v>
      </c>
      <c r="O507" s="231">
        <f t="shared" si="38"/>
        <v>6463.8</v>
      </c>
      <c r="P507" s="225"/>
      <c r="Q507" s="212"/>
    </row>
    <row r="508" spans="1:17" ht="32.25" customHeight="1" x14ac:dyDescent="0.25">
      <c r="A508" s="226">
        <v>454</v>
      </c>
      <c r="B508" s="271" t="s">
        <v>1284</v>
      </c>
      <c r="C508" s="232" t="s">
        <v>982</v>
      </c>
      <c r="D508" s="298" t="s">
        <v>1779</v>
      </c>
      <c r="E508" s="265" t="s">
        <v>285</v>
      </c>
      <c r="F508" s="199" t="s">
        <v>975</v>
      </c>
      <c r="G508" s="200" t="s">
        <v>983</v>
      </c>
      <c r="H508" s="227">
        <v>333</v>
      </c>
      <c r="I508" s="228">
        <v>104</v>
      </c>
      <c r="J508" s="201" t="s">
        <v>16</v>
      </c>
      <c r="K508" s="311"/>
      <c r="L508" s="348"/>
      <c r="M508" s="229">
        <f t="shared" si="37"/>
        <v>333</v>
      </c>
      <c r="N508" s="230">
        <v>34.020000000000003</v>
      </c>
      <c r="O508" s="231">
        <f t="shared" si="38"/>
        <v>11328.660000000002</v>
      </c>
      <c r="P508" s="225"/>
      <c r="Q508" s="212"/>
    </row>
    <row r="509" spans="1:17" ht="32.25" customHeight="1" x14ac:dyDescent="0.25">
      <c r="A509" s="226">
        <v>455</v>
      </c>
      <c r="B509" s="271" t="s">
        <v>1587</v>
      </c>
      <c r="C509" s="233" t="s">
        <v>984</v>
      </c>
      <c r="D509" s="298">
        <v>335917</v>
      </c>
      <c r="E509" s="265" t="s">
        <v>285</v>
      </c>
      <c r="F509" s="199" t="s">
        <v>985</v>
      </c>
      <c r="G509" s="200"/>
      <c r="H509" s="227">
        <v>214</v>
      </c>
      <c r="I509" s="228">
        <v>64</v>
      </c>
      <c r="J509" s="201" t="s">
        <v>16</v>
      </c>
      <c r="K509" s="311"/>
      <c r="L509" s="348"/>
      <c r="M509" s="229">
        <f t="shared" si="37"/>
        <v>214</v>
      </c>
      <c r="N509" s="230">
        <v>31.23</v>
      </c>
      <c r="O509" s="231">
        <f t="shared" si="38"/>
        <v>6683.22</v>
      </c>
      <c r="P509" s="225"/>
      <c r="Q509" s="212"/>
    </row>
    <row r="510" spans="1:17" ht="32.25" customHeight="1" x14ac:dyDescent="0.25">
      <c r="A510" s="226">
        <v>456</v>
      </c>
      <c r="B510" s="271" t="s">
        <v>986</v>
      </c>
      <c r="C510" s="232" t="s">
        <v>987</v>
      </c>
      <c r="D510" s="298">
        <v>411284</v>
      </c>
      <c r="E510" s="265" t="s">
        <v>285</v>
      </c>
      <c r="F510" s="199" t="s">
        <v>985</v>
      </c>
      <c r="G510" s="200"/>
      <c r="H510" s="227">
        <v>109</v>
      </c>
      <c r="I510" s="228">
        <v>64</v>
      </c>
      <c r="J510" s="201" t="s">
        <v>16</v>
      </c>
      <c r="K510" s="311"/>
      <c r="L510" s="348"/>
      <c r="M510" s="229">
        <f t="shared" si="37"/>
        <v>109</v>
      </c>
      <c r="N510" s="230">
        <v>31.23</v>
      </c>
      <c r="O510" s="231">
        <f t="shared" si="38"/>
        <v>3404.07</v>
      </c>
      <c r="P510" s="225"/>
      <c r="Q510" s="212"/>
    </row>
    <row r="511" spans="1:17" ht="32.25" customHeight="1" x14ac:dyDescent="0.25">
      <c r="A511" s="226">
        <v>457</v>
      </c>
      <c r="B511" s="271" t="s">
        <v>988</v>
      </c>
      <c r="C511" s="232" t="s">
        <v>989</v>
      </c>
      <c r="D511" s="298">
        <v>411274</v>
      </c>
      <c r="E511" s="265" t="s">
        <v>285</v>
      </c>
      <c r="F511" s="199" t="s">
        <v>985</v>
      </c>
      <c r="G511" s="200"/>
      <c r="H511" s="227">
        <v>308</v>
      </c>
      <c r="I511" s="228">
        <v>64</v>
      </c>
      <c r="J511" s="201" t="s">
        <v>16</v>
      </c>
      <c r="K511" s="311"/>
      <c r="L511" s="348"/>
      <c r="M511" s="229">
        <f t="shared" si="37"/>
        <v>308</v>
      </c>
      <c r="N511" s="230">
        <v>31.23</v>
      </c>
      <c r="O511" s="231">
        <f t="shared" si="38"/>
        <v>9618.84</v>
      </c>
      <c r="P511" s="225"/>
      <c r="Q511" s="212"/>
    </row>
    <row r="512" spans="1:17" ht="32.25" customHeight="1" x14ac:dyDescent="0.25">
      <c r="A512" s="226">
        <v>458</v>
      </c>
      <c r="B512" s="271" t="s">
        <v>990</v>
      </c>
      <c r="C512" s="233" t="s">
        <v>991</v>
      </c>
      <c r="D512" s="298">
        <v>411275</v>
      </c>
      <c r="E512" s="265" t="s">
        <v>285</v>
      </c>
      <c r="F512" s="199" t="s">
        <v>985</v>
      </c>
      <c r="G512" s="200"/>
      <c r="H512" s="227">
        <v>88</v>
      </c>
      <c r="I512" s="228">
        <v>64</v>
      </c>
      <c r="J512" s="201" t="s">
        <v>16</v>
      </c>
      <c r="K512" s="311"/>
      <c r="L512" s="348"/>
      <c r="M512" s="229">
        <f t="shared" si="37"/>
        <v>88</v>
      </c>
      <c r="N512" s="230">
        <v>31.23</v>
      </c>
      <c r="O512" s="231">
        <f t="shared" si="38"/>
        <v>2748.2400000000002</v>
      </c>
      <c r="P512" s="225"/>
      <c r="Q512" s="212"/>
    </row>
    <row r="513" spans="1:17" ht="32.25" customHeight="1" x14ac:dyDescent="0.25">
      <c r="A513" s="226">
        <v>459</v>
      </c>
      <c r="B513" s="271" t="s">
        <v>992</v>
      </c>
      <c r="C513" s="337" t="s">
        <v>993</v>
      </c>
      <c r="D513" s="298">
        <v>931850</v>
      </c>
      <c r="E513" s="265" t="s">
        <v>285</v>
      </c>
      <c r="F513" s="199" t="s">
        <v>994</v>
      </c>
      <c r="G513" s="200"/>
      <c r="H513" s="227">
        <v>481</v>
      </c>
      <c r="I513" s="228">
        <v>60</v>
      </c>
      <c r="J513" s="201" t="s">
        <v>16</v>
      </c>
      <c r="K513" s="311"/>
      <c r="L513" s="348"/>
      <c r="M513" s="229">
        <f t="shared" si="37"/>
        <v>481</v>
      </c>
      <c r="N513" s="230">
        <v>19.63</v>
      </c>
      <c r="O513" s="231">
        <f t="shared" si="38"/>
        <v>9442.0299999999988</v>
      </c>
      <c r="P513" s="225"/>
      <c r="Q513" s="212"/>
    </row>
    <row r="514" spans="1:17" ht="32.25" customHeight="1" x14ac:dyDescent="0.25">
      <c r="A514" s="226">
        <v>460</v>
      </c>
      <c r="B514" s="271" t="s">
        <v>995</v>
      </c>
      <c r="C514" s="232" t="s">
        <v>996</v>
      </c>
      <c r="D514" s="298">
        <v>912552</v>
      </c>
      <c r="E514" s="265" t="s">
        <v>285</v>
      </c>
      <c r="F514" s="199" t="s">
        <v>994</v>
      </c>
      <c r="G514" s="200"/>
      <c r="H514" s="227">
        <v>1325</v>
      </c>
      <c r="I514" s="228">
        <v>60</v>
      </c>
      <c r="J514" s="201" t="s">
        <v>16</v>
      </c>
      <c r="K514" s="311"/>
      <c r="L514" s="348"/>
      <c r="M514" s="229">
        <f t="shared" si="37"/>
        <v>1325</v>
      </c>
      <c r="N514" s="230">
        <v>19.63</v>
      </c>
      <c r="O514" s="231">
        <f t="shared" si="38"/>
        <v>26009.75</v>
      </c>
      <c r="P514" s="225"/>
      <c r="Q514" s="212"/>
    </row>
    <row r="515" spans="1:17" ht="32.25" customHeight="1" x14ac:dyDescent="0.25">
      <c r="A515" s="226">
        <v>461</v>
      </c>
      <c r="B515" s="271" t="s">
        <v>997</v>
      </c>
      <c r="C515" s="232" t="s">
        <v>998</v>
      </c>
      <c r="D515" s="298">
        <v>898146</v>
      </c>
      <c r="E515" s="265" t="s">
        <v>285</v>
      </c>
      <c r="F515" s="199" t="s">
        <v>994</v>
      </c>
      <c r="G515" s="200"/>
      <c r="H515" s="227">
        <v>293</v>
      </c>
      <c r="I515" s="228">
        <v>60</v>
      </c>
      <c r="J515" s="201" t="s">
        <v>16</v>
      </c>
      <c r="K515" s="311"/>
      <c r="L515" s="348"/>
      <c r="M515" s="229">
        <f t="shared" si="37"/>
        <v>293</v>
      </c>
      <c r="N515" s="230">
        <v>19.63</v>
      </c>
      <c r="O515" s="231">
        <f t="shared" si="38"/>
        <v>5751.59</v>
      </c>
      <c r="P515" s="225"/>
      <c r="Q515" s="212"/>
    </row>
    <row r="516" spans="1:17" ht="32.25" customHeight="1" x14ac:dyDescent="0.25">
      <c r="A516" s="226">
        <v>462</v>
      </c>
      <c r="B516" s="271" t="s">
        <v>999</v>
      </c>
      <c r="C516" s="337" t="s">
        <v>1000</v>
      </c>
      <c r="D516" s="298">
        <v>448540</v>
      </c>
      <c r="E516" s="265" t="s">
        <v>285</v>
      </c>
      <c r="F516" s="199" t="s">
        <v>1588</v>
      </c>
      <c r="G516" s="200"/>
      <c r="H516" s="227">
        <v>217</v>
      </c>
      <c r="I516" s="228">
        <v>60</v>
      </c>
      <c r="J516" s="201" t="s">
        <v>16</v>
      </c>
      <c r="K516" s="311"/>
      <c r="L516" s="348"/>
      <c r="M516" s="229">
        <f t="shared" si="37"/>
        <v>217</v>
      </c>
      <c r="N516" s="230">
        <v>19.63</v>
      </c>
      <c r="O516" s="231">
        <f t="shared" si="38"/>
        <v>4259.71</v>
      </c>
      <c r="P516" s="225"/>
      <c r="Q516" s="212"/>
    </row>
    <row r="517" spans="1:17" ht="32.25" customHeight="1" x14ac:dyDescent="0.25">
      <c r="A517" s="226">
        <v>463</v>
      </c>
      <c r="B517" s="271" t="s">
        <v>1001</v>
      </c>
      <c r="C517" s="232" t="s">
        <v>1589</v>
      </c>
      <c r="D517" s="298">
        <v>892295</v>
      </c>
      <c r="E517" s="265" t="s">
        <v>285</v>
      </c>
      <c r="F517" s="199" t="s">
        <v>977</v>
      </c>
      <c r="G517" s="200" t="s">
        <v>983</v>
      </c>
      <c r="H517" s="227">
        <v>201</v>
      </c>
      <c r="I517" s="228">
        <v>104</v>
      </c>
      <c r="J517" s="201" t="s">
        <v>16</v>
      </c>
      <c r="K517" s="311"/>
      <c r="L517" s="348"/>
      <c r="M517" s="229">
        <f t="shared" si="37"/>
        <v>201</v>
      </c>
      <c r="N517" s="230">
        <v>34.020000000000003</v>
      </c>
      <c r="O517" s="231">
        <f t="shared" si="38"/>
        <v>6838.02</v>
      </c>
      <c r="P517" s="225"/>
      <c r="Q517" s="212"/>
    </row>
    <row r="518" spans="1:17" ht="32.25" customHeight="1" x14ac:dyDescent="0.25">
      <c r="A518" s="226">
        <v>464</v>
      </c>
      <c r="B518" s="271" t="s">
        <v>1002</v>
      </c>
      <c r="C518" s="232" t="s">
        <v>1591</v>
      </c>
      <c r="D518" s="298">
        <v>985665</v>
      </c>
      <c r="E518" s="265" t="s">
        <v>285</v>
      </c>
      <c r="F518" s="199" t="s">
        <v>977</v>
      </c>
      <c r="G518" s="200" t="s">
        <v>983</v>
      </c>
      <c r="H518" s="227">
        <v>446</v>
      </c>
      <c r="I518" s="228">
        <v>104</v>
      </c>
      <c r="J518" s="201" t="s">
        <v>16</v>
      </c>
      <c r="K518" s="311"/>
      <c r="L518" s="348"/>
      <c r="M518" s="229">
        <f t="shared" si="37"/>
        <v>446</v>
      </c>
      <c r="N518" s="230">
        <v>34.020000000000003</v>
      </c>
      <c r="O518" s="231">
        <f t="shared" si="38"/>
        <v>15172.920000000002</v>
      </c>
      <c r="P518" s="225"/>
      <c r="Q518" s="212"/>
    </row>
    <row r="519" spans="1:17" ht="32.25" customHeight="1" x14ac:dyDescent="0.25">
      <c r="A519" s="226">
        <v>465</v>
      </c>
      <c r="B519" s="271" t="s">
        <v>1003</v>
      </c>
      <c r="C519" s="232" t="s">
        <v>1004</v>
      </c>
      <c r="D519" s="298">
        <v>519491</v>
      </c>
      <c r="E519" s="265" t="s">
        <v>285</v>
      </c>
      <c r="F519" s="199" t="s">
        <v>731</v>
      </c>
      <c r="G519" s="200" t="s">
        <v>1592</v>
      </c>
      <c r="H519" s="227">
        <v>856</v>
      </c>
      <c r="I519" s="228">
        <v>128</v>
      </c>
      <c r="J519" s="201" t="s">
        <v>16</v>
      </c>
      <c r="K519" s="311"/>
      <c r="L519" s="348"/>
      <c r="M519" s="229">
        <f t="shared" si="37"/>
        <v>856</v>
      </c>
      <c r="N519" s="230">
        <v>15.61</v>
      </c>
      <c r="O519" s="231">
        <f t="shared" si="38"/>
        <v>13362.16</v>
      </c>
      <c r="P519" s="225"/>
      <c r="Q519" s="212"/>
    </row>
    <row r="520" spans="1:17" ht="32.25" customHeight="1" x14ac:dyDescent="0.25">
      <c r="A520" s="226">
        <v>466</v>
      </c>
      <c r="B520" s="271" t="s">
        <v>1005</v>
      </c>
      <c r="C520" s="232" t="s">
        <v>1006</v>
      </c>
      <c r="D520" s="298">
        <v>552024</v>
      </c>
      <c r="E520" s="265" t="s">
        <v>285</v>
      </c>
      <c r="F520" s="199" t="s">
        <v>1007</v>
      </c>
      <c r="G520" s="200" t="s">
        <v>981</v>
      </c>
      <c r="H520" s="227">
        <v>261</v>
      </c>
      <c r="I520" s="228">
        <v>80</v>
      </c>
      <c r="J520" s="201" t="s">
        <v>16</v>
      </c>
      <c r="K520" s="311"/>
      <c r="L520" s="348"/>
      <c r="M520" s="229">
        <f t="shared" si="37"/>
        <v>261</v>
      </c>
      <c r="N520" s="230">
        <v>25.43</v>
      </c>
      <c r="O520" s="231">
        <f t="shared" si="38"/>
        <v>6637.23</v>
      </c>
      <c r="P520" s="225"/>
      <c r="Q520" s="212"/>
    </row>
    <row r="521" spans="1:17" ht="32.25" customHeight="1" x14ac:dyDescent="0.25">
      <c r="A521" s="226">
        <v>467</v>
      </c>
      <c r="B521" s="271" t="s">
        <v>1009</v>
      </c>
      <c r="C521" s="232" t="s">
        <v>1010</v>
      </c>
      <c r="D521" s="298">
        <v>619149</v>
      </c>
      <c r="E521" s="265" t="s">
        <v>285</v>
      </c>
      <c r="F521" s="199" t="s">
        <v>1011</v>
      </c>
      <c r="G521" s="200" t="s">
        <v>981</v>
      </c>
      <c r="H521" s="227">
        <v>104</v>
      </c>
      <c r="I521" s="228">
        <v>80</v>
      </c>
      <c r="J521" s="201" t="s">
        <v>16</v>
      </c>
      <c r="K521" s="311"/>
      <c r="L521" s="348"/>
      <c r="M521" s="229">
        <f t="shared" si="37"/>
        <v>104</v>
      </c>
      <c r="N521" s="230">
        <v>25.43</v>
      </c>
      <c r="O521" s="231">
        <f t="shared" si="38"/>
        <v>2644.72</v>
      </c>
      <c r="P521" s="225"/>
      <c r="Q521" s="212"/>
    </row>
    <row r="522" spans="1:17" ht="32.25" customHeight="1" x14ac:dyDescent="0.25">
      <c r="A522" s="226">
        <v>468</v>
      </c>
      <c r="B522" s="271" t="s">
        <v>1012</v>
      </c>
      <c r="C522" s="232" t="s">
        <v>1013</v>
      </c>
      <c r="D522" s="298">
        <v>890635</v>
      </c>
      <c r="E522" s="265" t="s">
        <v>285</v>
      </c>
      <c r="F522" s="199" t="s">
        <v>1014</v>
      </c>
      <c r="G522" s="200" t="s">
        <v>980</v>
      </c>
      <c r="H522" s="227">
        <v>784</v>
      </c>
      <c r="I522" s="228">
        <v>72</v>
      </c>
      <c r="J522" s="201" t="s">
        <v>16</v>
      </c>
      <c r="K522" s="311"/>
      <c r="L522" s="348"/>
      <c r="M522" s="229">
        <f t="shared" si="37"/>
        <v>784</v>
      </c>
      <c r="N522" s="230">
        <v>23.55</v>
      </c>
      <c r="O522" s="231">
        <f t="shared" si="38"/>
        <v>18463.2</v>
      </c>
      <c r="P522" s="225"/>
      <c r="Q522" s="212"/>
    </row>
    <row r="523" spans="1:17" ht="32.25" customHeight="1" x14ac:dyDescent="0.25">
      <c r="A523" s="226">
        <v>469</v>
      </c>
      <c r="B523" s="271" t="s">
        <v>1015</v>
      </c>
      <c r="C523" s="232" t="s">
        <v>1016</v>
      </c>
      <c r="D523" s="298">
        <v>522304</v>
      </c>
      <c r="E523" s="265" t="s">
        <v>285</v>
      </c>
      <c r="F523" s="199" t="s">
        <v>1014</v>
      </c>
      <c r="G523" s="200" t="s">
        <v>980</v>
      </c>
      <c r="H523" s="227">
        <v>122</v>
      </c>
      <c r="I523" s="228">
        <v>72</v>
      </c>
      <c r="J523" s="201" t="s">
        <v>16</v>
      </c>
      <c r="K523" s="311"/>
      <c r="L523" s="348"/>
      <c r="M523" s="229">
        <f t="shared" si="37"/>
        <v>122</v>
      </c>
      <c r="N523" s="230">
        <v>23.55</v>
      </c>
      <c r="O523" s="231">
        <f t="shared" si="38"/>
        <v>2873.1</v>
      </c>
      <c r="P523" s="225"/>
      <c r="Q523" s="212"/>
    </row>
    <row r="524" spans="1:17" ht="32.25" customHeight="1" x14ac:dyDescent="0.25">
      <c r="A524" s="226">
        <v>470</v>
      </c>
      <c r="B524" s="271" t="s">
        <v>1017</v>
      </c>
      <c r="C524" s="232" t="s">
        <v>1018</v>
      </c>
      <c r="D524" s="298">
        <v>965539</v>
      </c>
      <c r="E524" s="265" t="s">
        <v>285</v>
      </c>
      <c r="F524" s="199" t="s">
        <v>1014</v>
      </c>
      <c r="G524" s="200" t="s">
        <v>980</v>
      </c>
      <c r="H524" s="227">
        <v>548</v>
      </c>
      <c r="I524" s="228">
        <v>72</v>
      </c>
      <c r="J524" s="201" t="s">
        <v>16</v>
      </c>
      <c r="K524" s="311"/>
      <c r="L524" s="348"/>
      <c r="M524" s="229">
        <f t="shared" si="37"/>
        <v>548</v>
      </c>
      <c r="N524" s="230">
        <v>23.55</v>
      </c>
      <c r="O524" s="231">
        <f t="shared" si="38"/>
        <v>12905.4</v>
      </c>
      <c r="P524" s="225"/>
      <c r="Q524" s="212"/>
    </row>
    <row r="525" spans="1:17" ht="32.25" customHeight="1" x14ac:dyDescent="0.25">
      <c r="A525" s="226">
        <v>471</v>
      </c>
      <c r="B525" s="271" t="s">
        <v>1019</v>
      </c>
      <c r="C525" s="232" t="s">
        <v>1020</v>
      </c>
      <c r="D525" s="298">
        <v>251546</v>
      </c>
      <c r="E525" s="265" t="s">
        <v>285</v>
      </c>
      <c r="F525" s="199" t="s">
        <v>1014</v>
      </c>
      <c r="G525" s="200" t="s">
        <v>980</v>
      </c>
      <c r="H525" s="227">
        <v>351</v>
      </c>
      <c r="I525" s="228">
        <v>72</v>
      </c>
      <c r="J525" s="201" t="s">
        <v>16</v>
      </c>
      <c r="K525" s="311"/>
      <c r="L525" s="348"/>
      <c r="M525" s="229">
        <f t="shared" si="37"/>
        <v>351</v>
      </c>
      <c r="N525" s="230">
        <v>23.55</v>
      </c>
      <c r="O525" s="231">
        <f t="shared" si="38"/>
        <v>8266.0500000000011</v>
      </c>
      <c r="P525" s="225"/>
      <c r="Q525" s="212"/>
    </row>
    <row r="526" spans="1:17" ht="32.25" customHeight="1" x14ac:dyDescent="0.25">
      <c r="A526" s="226">
        <v>472</v>
      </c>
      <c r="B526" s="271" t="s">
        <v>1021</v>
      </c>
      <c r="C526" s="232" t="s">
        <v>1022</v>
      </c>
      <c r="D526" s="298">
        <v>552026</v>
      </c>
      <c r="E526" s="265" t="s">
        <v>285</v>
      </c>
      <c r="F526" s="199" t="s">
        <v>1014</v>
      </c>
      <c r="G526" s="200" t="s">
        <v>980</v>
      </c>
      <c r="H526" s="227">
        <v>99</v>
      </c>
      <c r="I526" s="228">
        <v>72</v>
      </c>
      <c r="J526" s="201" t="s">
        <v>16</v>
      </c>
      <c r="K526" s="311"/>
      <c r="L526" s="348"/>
      <c r="M526" s="229">
        <f t="shared" si="37"/>
        <v>99</v>
      </c>
      <c r="N526" s="230">
        <v>23.91</v>
      </c>
      <c r="O526" s="231">
        <f t="shared" si="38"/>
        <v>2367.09</v>
      </c>
      <c r="P526" s="225"/>
      <c r="Q526" s="212"/>
    </row>
    <row r="527" spans="1:17" ht="32.25" customHeight="1" x14ac:dyDescent="0.25">
      <c r="A527" s="226">
        <v>473</v>
      </c>
      <c r="B527" s="272" t="s">
        <v>1023</v>
      </c>
      <c r="C527" s="232" t="s">
        <v>1024</v>
      </c>
      <c r="D527" s="298">
        <v>552023</v>
      </c>
      <c r="E527" s="240" t="s">
        <v>285</v>
      </c>
      <c r="F527" s="81" t="s">
        <v>1025</v>
      </c>
      <c r="G527" s="200" t="s">
        <v>981</v>
      </c>
      <c r="H527" s="227">
        <v>143</v>
      </c>
      <c r="I527" s="228">
        <v>104</v>
      </c>
      <c r="J527" s="201" t="s">
        <v>16</v>
      </c>
      <c r="K527" s="311"/>
      <c r="L527" s="348"/>
      <c r="M527" s="229">
        <f t="shared" si="37"/>
        <v>143</v>
      </c>
      <c r="N527" s="230">
        <v>34.020000000000003</v>
      </c>
      <c r="O527" s="231">
        <f t="shared" si="38"/>
        <v>4864.8600000000006</v>
      </c>
      <c r="P527" s="225"/>
      <c r="Q527" s="212"/>
    </row>
    <row r="528" spans="1:17" ht="32.25" customHeight="1" x14ac:dyDescent="0.25">
      <c r="A528" s="226">
        <v>474</v>
      </c>
      <c r="B528" s="273" t="s">
        <v>1027</v>
      </c>
      <c r="C528" s="13" t="s">
        <v>1028</v>
      </c>
      <c r="D528" s="298" t="s">
        <v>1648</v>
      </c>
      <c r="E528" s="265" t="s">
        <v>285</v>
      </c>
      <c r="F528" s="199" t="s">
        <v>1593</v>
      </c>
      <c r="G528" s="200" t="s">
        <v>1029</v>
      </c>
      <c r="H528" s="227">
        <v>88</v>
      </c>
      <c r="I528" s="228">
        <v>104</v>
      </c>
      <c r="J528" s="201" t="s">
        <v>16</v>
      </c>
      <c r="K528" s="311"/>
      <c r="L528" s="348"/>
      <c r="M528" s="229">
        <f t="shared" si="37"/>
        <v>88</v>
      </c>
      <c r="N528" s="230"/>
      <c r="O528" s="231">
        <f t="shared" si="38"/>
        <v>0</v>
      </c>
      <c r="P528" s="225" t="s">
        <v>1679</v>
      </c>
      <c r="Q528" s="212"/>
    </row>
    <row r="529" spans="1:17" ht="32.25" customHeight="1" x14ac:dyDescent="0.25">
      <c r="A529" s="226">
        <v>475</v>
      </c>
      <c r="B529" s="274" t="s">
        <v>1030</v>
      </c>
      <c r="C529" s="20" t="s">
        <v>1594</v>
      </c>
      <c r="D529" s="298">
        <v>611460</v>
      </c>
      <c r="E529" s="265" t="s">
        <v>285</v>
      </c>
      <c r="F529" s="199" t="s">
        <v>1031</v>
      </c>
      <c r="G529" s="200" t="s">
        <v>1595</v>
      </c>
      <c r="H529" s="227">
        <v>277</v>
      </c>
      <c r="I529" s="228">
        <v>72</v>
      </c>
      <c r="J529" s="201" t="s">
        <v>16</v>
      </c>
      <c r="K529" s="311"/>
      <c r="L529" s="348"/>
      <c r="M529" s="229">
        <f t="shared" si="37"/>
        <v>277</v>
      </c>
      <c r="N529" s="230">
        <v>23.55</v>
      </c>
      <c r="O529" s="231">
        <f t="shared" si="38"/>
        <v>6523.35</v>
      </c>
      <c r="P529" s="225"/>
      <c r="Q529" s="212"/>
    </row>
    <row r="530" spans="1:17" ht="32.25" customHeight="1" x14ac:dyDescent="0.25">
      <c r="A530" s="226">
        <v>476</v>
      </c>
      <c r="B530" s="271" t="s">
        <v>1032</v>
      </c>
      <c r="C530" s="232" t="s">
        <v>1033</v>
      </c>
      <c r="D530" s="298" t="s">
        <v>1780</v>
      </c>
      <c r="E530" s="265" t="s">
        <v>285</v>
      </c>
      <c r="F530" s="199" t="s">
        <v>1034</v>
      </c>
      <c r="G530" s="200" t="s">
        <v>981</v>
      </c>
      <c r="H530" s="227">
        <v>209</v>
      </c>
      <c r="I530" s="228">
        <v>104</v>
      </c>
      <c r="J530" s="201" t="s">
        <v>16</v>
      </c>
      <c r="K530" s="311"/>
      <c r="L530" s="348"/>
      <c r="M530" s="229">
        <f t="shared" si="37"/>
        <v>209</v>
      </c>
      <c r="N530" s="230">
        <v>34.020000000000003</v>
      </c>
      <c r="O530" s="231">
        <f t="shared" si="38"/>
        <v>7110.18</v>
      </c>
      <c r="P530" s="225"/>
      <c r="Q530" s="212"/>
    </row>
    <row r="531" spans="1:17" ht="32.25" customHeight="1" x14ac:dyDescent="0.25">
      <c r="A531" s="226">
        <v>477</v>
      </c>
      <c r="B531" s="271" t="s">
        <v>1035</v>
      </c>
      <c r="C531" s="11" t="s">
        <v>1036</v>
      </c>
      <c r="D531" s="298">
        <v>144369</v>
      </c>
      <c r="E531" s="265" t="s">
        <v>285</v>
      </c>
      <c r="F531" s="199" t="s">
        <v>1037</v>
      </c>
      <c r="G531" s="200" t="s">
        <v>116</v>
      </c>
      <c r="H531" s="227">
        <v>179</v>
      </c>
      <c r="I531" s="228">
        <v>120</v>
      </c>
      <c r="J531" s="201" t="s">
        <v>16</v>
      </c>
      <c r="K531" s="311"/>
      <c r="L531" s="348"/>
      <c r="M531" s="229">
        <f t="shared" si="37"/>
        <v>179</v>
      </c>
      <c r="N531" s="230">
        <v>20.3</v>
      </c>
      <c r="O531" s="231">
        <f t="shared" si="38"/>
        <v>3633.7000000000003</v>
      </c>
      <c r="P531" s="225"/>
      <c r="Q531" s="212"/>
    </row>
    <row r="532" spans="1:17" ht="32.25" customHeight="1" x14ac:dyDescent="0.25">
      <c r="A532" s="226">
        <v>478</v>
      </c>
      <c r="B532" s="271" t="s">
        <v>1596</v>
      </c>
      <c r="C532" s="232" t="s">
        <v>1038</v>
      </c>
      <c r="D532" s="298" t="s">
        <v>1781</v>
      </c>
      <c r="E532" s="265" t="s">
        <v>285</v>
      </c>
      <c r="F532" s="199" t="s">
        <v>975</v>
      </c>
      <c r="G532" s="200" t="s">
        <v>981</v>
      </c>
      <c r="H532" s="227">
        <v>269</v>
      </c>
      <c r="I532" s="228">
        <v>104</v>
      </c>
      <c r="J532" s="201" t="s">
        <v>16</v>
      </c>
      <c r="K532" s="311"/>
      <c r="L532" s="348"/>
      <c r="M532" s="229">
        <f t="shared" si="37"/>
        <v>269</v>
      </c>
      <c r="N532" s="230">
        <v>34.020000000000003</v>
      </c>
      <c r="O532" s="231">
        <f t="shared" si="38"/>
        <v>9151.380000000001</v>
      </c>
      <c r="P532" s="225"/>
      <c r="Q532" s="212"/>
    </row>
    <row r="533" spans="1:17" ht="32.25" customHeight="1" x14ac:dyDescent="0.25">
      <c r="A533" s="226">
        <v>479</v>
      </c>
      <c r="B533" s="271" t="s">
        <v>1039</v>
      </c>
      <c r="C533" s="232" t="s">
        <v>1040</v>
      </c>
      <c r="D533" s="298">
        <v>858983</v>
      </c>
      <c r="E533" s="265" t="s">
        <v>285</v>
      </c>
      <c r="F533" s="199" t="s">
        <v>1041</v>
      </c>
      <c r="G533" s="200" t="s">
        <v>983</v>
      </c>
      <c r="H533" s="227">
        <v>651</v>
      </c>
      <c r="I533" s="228">
        <v>72</v>
      </c>
      <c r="J533" s="201" t="s">
        <v>16</v>
      </c>
      <c r="K533" s="311"/>
      <c r="L533" s="348"/>
      <c r="M533" s="229">
        <f t="shared" si="37"/>
        <v>651</v>
      </c>
      <c r="N533" s="230">
        <v>23.55</v>
      </c>
      <c r="O533" s="231">
        <f t="shared" si="38"/>
        <v>15331.050000000001</v>
      </c>
      <c r="P533" s="225"/>
      <c r="Q533" s="212"/>
    </row>
    <row r="534" spans="1:17" ht="32.25" customHeight="1" x14ac:dyDescent="0.25">
      <c r="A534" s="486" t="str">
        <f>"Snacks, Misc = "&amp;DOLLAR(SUM(O535:O585),2)</f>
        <v>Snacks, Misc = $456,955.71</v>
      </c>
      <c r="B534" s="486"/>
      <c r="C534" s="95"/>
      <c r="D534" s="42"/>
      <c r="E534" s="96"/>
      <c r="F534" s="97"/>
      <c r="G534" s="95"/>
      <c r="H534" s="45"/>
      <c r="I534" s="46"/>
      <c r="J534" s="43"/>
      <c r="K534" s="78"/>
      <c r="L534" s="340"/>
      <c r="M534" s="48"/>
      <c r="N534" s="49"/>
      <c r="O534" s="50"/>
      <c r="P534" s="101"/>
      <c r="Q534" s="215"/>
    </row>
    <row r="535" spans="1:17" ht="32.25" customHeight="1" x14ac:dyDescent="0.25">
      <c r="A535" s="136">
        <v>480</v>
      </c>
      <c r="B535" s="179" t="s">
        <v>1042</v>
      </c>
      <c r="C535" s="8" t="s">
        <v>1043</v>
      </c>
      <c r="D535" s="299">
        <v>460269</v>
      </c>
      <c r="E535" s="174" t="s">
        <v>1581</v>
      </c>
      <c r="F535" s="53" t="s">
        <v>1044</v>
      </c>
      <c r="G535" s="54"/>
      <c r="H535" s="55">
        <v>91</v>
      </c>
      <c r="I535" s="180">
        <v>48</v>
      </c>
      <c r="J535" s="201" t="s">
        <v>16</v>
      </c>
      <c r="K535" s="309"/>
      <c r="L535" s="341"/>
      <c r="M535" s="56">
        <f t="shared" si="37"/>
        <v>91</v>
      </c>
      <c r="N535" s="1">
        <v>60.43</v>
      </c>
      <c r="O535" s="57">
        <f t="shared" ref="O535:O547" si="39">M535*N535</f>
        <v>5499.13</v>
      </c>
      <c r="P535" s="204"/>
      <c r="Q535" s="212"/>
    </row>
    <row r="536" spans="1:17" ht="32.25" customHeight="1" x14ac:dyDescent="0.25">
      <c r="A536" s="136">
        <v>481</v>
      </c>
      <c r="B536" s="179" t="s">
        <v>1045</v>
      </c>
      <c r="C536" s="8" t="s">
        <v>1046</v>
      </c>
      <c r="D536" s="299">
        <v>447913</v>
      </c>
      <c r="E536" s="174" t="s">
        <v>1581</v>
      </c>
      <c r="F536" s="53" t="s">
        <v>1044</v>
      </c>
      <c r="G536" s="54"/>
      <c r="H536" s="55">
        <v>141</v>
      </c>
      <c r="I536" s="180">
        <v>48</v>
      </c>
      <c r="J536" s="201" t="s">
        <v>16</v>
      </c>
      <c r="K536" s="309"/>
      <c r="L536" s="341"/>
      <c r="M536" s="56">
        <f t="shared" si="37"/>
        <v>141</v>
      </c>
      <c r="N536" s="1">
        <v>60.43</v>
      </c>
      <c r="O536" s="57">
        <f t="shared" si="39"/>
        <v>8520.6299999999992</v>
      </c>
      <c r="P536" s="204"/>
      <c r="Q536" s="212"/>
    </row>
    <row r="537" spans="1:17" ht="32.25" customHeight="1" x14ac:dyDescent="0.25">
      <c r="A537" s="136">
        <v>482</v>
      </c>
      <c r="B537" s="179" t="s">
        <v>1047</v>
      </c>
      <c r="C537" s="8" t="s">
        <v>1048</v>
      </c>
      <c r="D537" s="299">
        <v>370859</v>
      </c>
      <c r="E537" s="174" t="s">
        <v>114</v>
      </c>
      <c r="F537" s="53" t="s">
        <v>1049</v>
      </c>
      <c r="G537" s="54" t="s">
        <v>1050</v>
      </c>
      <c r="H537" s="55">
        <v>363</v>
      </c>
      <c r="I537" s="180">
        <v>96</v>
      </c>
      <c r="J537" s="201" t="s">
        <v>16</v>
      </c>
      <c r="K537" s="309"/>
      <c r="L537" s="341"/>
      <c r="M537" s="56">
        <f t="shared" si="37"/>
        <v>363</v>
      </c>
      <c r="N537" s="1">
        <v>31.64</v>
      </c>
      <c r="O537" s="57">
        <f t="shared" si="39"/>
        <v>11485.32</v>
      </c>
      <c r="P537" s="204"/>
      <c r="Q537" s="212"/>
    </row>
    <row r="538" spans="1:17" ht="32.25" customHeight="1" x14ac:dyDescent="0.25">
      <c r="A538" s="136">
        <v>483</v>
      </c>
      <c r="B538" s="84" t="s">
        <v>1051</v>
      </c>
      <c r="C538" s="8" t="s">
        <v>1052</v>
      </c>
      <c r="D538" s="299" t="s">
        <v>1792</v>
      </c>
      <c r="E538" s="174" t="s">
        <v>114</v>
      </c>
      <c r="F538" s="53" t="s">
        <v>1049</v>
      </c>
      <c r="G538" s="54" t="s">
        <v>1050</v>
      </c>
      <c r="H538" s="55">
        <v>238</v>
      </c>
      <c r="I538" s="180">
        <v>96</v>
      </c>
      <c r="J538" s="201" t="s">
        <v>16</v>
      </c>
      <c r="K538" s="309"/>
      <c r="L538" s="341"/>
      <c r="M538" s="56">
        <f t="shared" si="37"/>
        <v>238</v>
      </c>
      <c r="N538" s="1">
        <v>31.64</v>
      </c>
      <c r="O538" s="57">
        <f t="shared" si="39"/>
        <v>7530.32</v>
      </c>
      <c r="P538" s="204"/>
      <c r="Q538" s="212"/>
    </row>
    <row r="539" spans="1:17" ht="32.25" customHeight="1" x14ac:dyDescent="0.25">
      <c r="A539" s="136">
        <v>484</v>
      </c>
      <c r="B539" s="84" t="s">
        <v>1053</v>
      </c>
      <c r="C539" s="8" t="s">
        <v>1054</v>
      </c>
      <c r="D539" s="299" t="s">
        <v>1793</v>
      </c>
      <c r="E539" s="174" t="s">
        <v>114</v>
      </c>
      <c r="F539" s="53" t="s">
        <v>1049</v>
      </c>
      <c r="G539" s="54" t="s">
        <v>1050</v>
      </c>
      <c r="H539" s="55">
        <v>357</v>
      </c>
      <c r="I539" s="180">
        <v>96</v>
      </c>
      <c r="J539" s="201" t="s">
        <v>16</v>
      </c>
      <c r="K539" s="309"/>
      <c r="L539" s="341"/>
      <c r="M539" s="56">
        <f t="shared" si="37"/>
        <v>357</v>
      </c>
      <c r="N539" s="1">
        <v>31.64</v>
      </c>
      <c r="O539" s="57">
        <f t="shared" si="39"/>
        <v>11295.48</v>
      </c>
      <c r="P539" s="204"/>
      <c r="Q539" s="212"/>
    </row>
    <row r="540" spans="1:17" ht="32.25" customHeight="1" x14ac:dyDescent="0.25">
      <c r="A540" s="136">
        <v>485</v>
      </c>
      <c r="B540" s="84" t="s">
        <v>1055</v>
      </c>
      <c r="C540" s="8" t="s">
        <v>1056</v>
      </c>
      <c r="D540" s="298">
        <v>369584</v>
      </c>
      <c r="E540" s="174" t="s">
        <v>1581</v>
      </c>
      <c r="F540" s="53" t="s">
        <v>1057</v>
      </c>
      <c r="G540" s="54" t="s">
        <v>981</v>
      </c>
      <c r="H540" s="55">
        <v>548</v>
      </c>
      <c r="I540" s="180">
        <v>175</v>
      </c>
      <c r="J540" s="201" t="s">
        <v>16</v>
      </c>
      <c r="K540" s="309"/>
      <c r="L540" s="341"/>
      <c r="M540" s="56">
        <f t="shared" si="37"/>
        <v>548</v>
      </c>
      <c r="N540" s="1">
        <v>35.729999999999997</v>
      </c>
      <c r="O540" s="57">
        <f t="shared" si="39"/>
        <v>19580.039999999997</v>
      </c>
      <c r="P540" s="204"/>
      <c r="Q540" s="212"/>
    </row>
    <row r="541" spans="1:17" ht="32.25" customHeight="1" x14ac:dyDescent="0.25">
      <c r="A541" s="136">
        <v>486</v>
      </c>
      <c r="B541" s="103" t="s">
        <v>1058</v>
      </c>
      <c r="C541" s="12" t="s">
        <v>1059</v>
      </c>
      <c r="D541" s="299" t="s">
        <v>1648</v>
      </c>
      <c r="E541" s="80" t="s">
        <v>1581</v>
      </c>
      <c r="F541" s="92" t="s">
        <v>1060</v>
      </c>
      <c r="G541" s="94" t="s">
        <v>1061</v>
      </c>
      <c r="H541" s="55">
        <v>100</v>
      </c>
      <c r="I541" s="180">
        <v>12</v>
      </c>
      <c r="J541" s="201" t="s">
        <v>16</v>
      </c>
      <c r="K541" s="309"/>
      <c r="L541" s="341"/>
      <c r="M541" s="56">
        <f t="shared" si="37"/>
        <v>100</v>
      </c>
      <c r="N541" s="1"/>
      <c r="O541" s="57">
        <f t="shared" si="39"/>
        <v>0</v>
      </c>
      <c r="P541" s="204" t="s">
        <v>1679</v>
      </c>
      <c r="Q541" s="212"/>
    </row>
    <row r="542" spans="1:17" ht="32.25" customHeight="1" x14ac:dyDescent="0.25">
      <c r="A542" s="136">
        <v>487</v>
      </c>
      <c r="B542" s="84" t="s">
        <v>1062</v>
      </c>
      <c r="C542" s="12" t="s">
        <v>1063</v>
      </c>
      <c r="D542" s="299">
        <v>370911</v>
      </c>
      <c r="E542" s="174" t="s">
        <v>114</v>
      </c>
      <c r="F542" s="53" t="s">
        <v>1064</v>
      </c>
      <c r="G542" s="54" t="s">
        <v>981</v>
      </c>
      <c r="H542" s="55">
        <v>95</v>
      </c>
      <c r="I542" s="180">
        <v>60</v>
      </c>
      <c r="J542" s="201" t="s">
        <v>16</v>
      </c>
      <c r="K542" s="309"/>
      <c r="L542" s="341"/>
      <c r="M542" s="56">
        <f t="shared" si="37"/>
        <v>95</v>
      </c>
      <c r="N542" s="1">
        <v>22.71</v>
      </c>
      <c r="O542" s="57">
        <f t="shared" si="39"/>
        <v>2157.4500000000003</v>
      </c>
      <c r="P542" s="204"/>
      <c r="Q542" s="212"/>
    </row>
    <row r="543" spans="1:17" ht="32.25" customHeight="1" x14ac:dyDescent="0.25">
      <c r="A543" s="136">
        <v>488</v>
      </c>
      <c r="B543" s="84" t="s">
        <v>1065</v>
      </c>
      <c r="C543" s="8" t="s">
        <v>1066</v>
      </c>
      <c r="D543" s="299" t="s">
        <v>1608</v>
      </c>
      <c r="E543" s="174" t="s">
        <v>114</v>
      </c>
      <c r="F543" s="53" t="s">
        <v>1067</v>
      </c>
      <c r="G543" s="54" t="s">
        <v>981</v>
      </c>
      <c r="H543" s="55">
        <v>100</v>
      </c>
      <c r="I543" s="180">
        <v>60</v>
      </c>
      <c r="J543" s="201" t="s">
        <v>16</v>
      </c>
      <c r="K543" s="309"/>
      <c r="L543" s="341"/>
      <c r="M543" s="56">
        <f t="shared" si="37"/>
        <v>100</v>
      </c>
      <c r="N543" s="1">
        <v>24.9</v>
      </c>
      <c r="O543" s="57">
        <f t="shared" si="39"/>
        <v>2490</v>
      </c>
      <c r="P543" s="204"/>
      <c r="Q543" s="212"/>
    </row>
    <row r="544" spans="1:17" ht="32.25" customHeight="1" x14ac:dyDescent="0.25">
      <c r="A544" s="136">
        <v>489</v>
      </c>
      <c r="B544" s="179" t="s">
        <v>1068</v>
      </c>
      <c r="C544" s="179" t="s">
        <v>18</v>
      </c>
      <c r="D544" s="298">
        <v>921744</v>
      </c>
      <c r="E544" s="174"/>
      <c r="F544" s="53" t="s">
        <v>1069</v>
      </c>
      <c r="G544" s="54"/>
      <c r="H544" s="55">
        <v>174</v>
      </c>
      <c r="I544" s="180">
        <v>300</v>
      </c>
      <c r="J544" s="284" t="s">
        <v>16</v>
      </c>
      <c r="K544" s="309" t="s">
        <v>1713</v>
      </c>
      <c r="L544" s="341">
        <v>350</v>
      </c>
      <c r="M544" s="56">
        <f t="shared" si="37"/>
        <v>149</v>
      </c>
      <c r="N544" s="1">
        <v>18.829999999999998</v>
      </c>
      <c r="O544" s="57">
        <f t="shared" si="39"/>
        <v>2805.6699999999996</v>
      </c>
      <c r="P544" s="204"/>
      <c r="Q544" s="212"/>
    </row>
    <row r="545" spans="1:17" ht="32.25" customHeight="1" x14ac:dyDescent="0.25">
      <c r="A545" s="136">
        <v>490</v>
      </c>
      <c r="B545" s="179" t="s">
        <v>1070</v>
      </c>
      <c r="C545" s="8" t="s">
        <v>1600</v>
      </c>
      <c r="D545" s="298">
        <v>54090</v>
      </c>
      <c r="E545" s="174" t="s">
        <v>1581</v>
      </c>
      <c r="F545" s="53" t="s">
        <v>1071</v>
      </c>
      <c r="G545" s="54" t="s">
        <v>513</v>
      </c>
      <c r="H545" s="55">
        <v>333</v>
      </c>
      <c r="I545" s="180">
        <v>150</v>
      </c>
      <c r="J545" s="201" t="s">
        <v>16</v>
      </c>
      <c r="K545" s="309"/>
      <c r="L545" s="341"/>
      <c r="M545" s="56">
        <f t="shared" si="37"/>
        <v>333</v>
      </c>
      <c r="N545" s="1">
        <v>33.159999999999997</v>
      </c>
      <c r="O545" s="57">
        <f t="shared" si="39"/>
        <v>11042.279999999999</v>
      </c>
      <c r="P545" s="204"/>
      <c r="Q545" s="212"/>
    </row>
    <row r="546" spans="1:17" ht="32.25" customHeight="1" x14ac:dyDescent="0.25">
      <c r="A546" s="136">
        <v>491</v>
      </c>
      <c r="B546" s="84" t="s">
        <v>1072</v>
      </c>
      <c r="C546" s="8" t="s">
        <v>1073</v>
      </c>
      <c r="D546" s="298">
        <v>298113</v>
      </c>
      <c r="E546" s="174" t="s">
        <v>1581</v>
      </c>
      <c r="F546" s="53" t="s">
        <v>1074</v>
      </c>
      <c r="G546" s="54" t="s">
        <v>1008</v>
      </c>
      <c r="H546" s="55">
        <v>291</v>
      </c>
      <c r="I546" s="180">
        <v>210</v>
      </c>
      <c r="J546" s="201" t="s">
        <v>16</v>
      </c>
      <c r="K546" s="309"/>
      <c r="L546" s="341"/>
      <c r="M546" s="56">
        <f t="shared" si="37"/>
        <v>291</v>
      </c>
      <c r="N546" s="1">
        <v>46.79</v>
      </c>
      <c r="O546" s="57">
        <f t="shared" si="39"/>
        <v>13615.89</v>
      </c>
      <c r="P546" s="204"/>
      <c r="Q546" s="212"/>
    </row>
    <row r="547" spans="1:17" ht="32.25" customHeight="1" x14ac:dyDescent="0.25">
      <c r="A547" s="487">
        <v>492</v>
      </c>
      <c r="B547" s="489" t="s">
        <v>1075</v>
      </c>
      <c r="C547" s="8" t="s">
        <v>1076</v>
      </c>
      <c r="D547" s="480" t="s">
        <v>1782</v>
      </c>
      <c r="E547" s="459" t="s">
        <v>1581</v>
      </c>
      <c r="F547" s="460" t="s">
        <v>1077</v>
      </c>
      <c r="G547" s="54" t="s">
        <v>1078</v>
      </c>
      <c r="H547" s="462">
        <v>438</v>
      </c>
      <c r="I547" s="464">
        <v>200</v>
      </c>
      <c r="J547" s="201" t="s">
        <v>16</v>
      </c>
      <c r="K547" s="449" t="s">
        <v>1790</v>
      </c>
      <c r="L547" s="457"/>
      <c r="M547" s="402">
        <f t="shared" si="37"/>
        <v>438</v>
      </c>
      <c r="N547" s="404">
        <v>17.98</v>
      </c>
      <c r="O547" s="394">
        <f t="shared" si="39"/>
        <v>7875.24</v>
      </c>
      <c r="P547" s="396"/>
      <c r="Q547" s="212"/>
    </row>
    <row r="548" spans="1:17" ht="32.25" customHeight="1" x14ac:dyDescent="0.25">
      <c r="A548" s="488"/>
      <c r="B548" s="490"/>
      <c r="C548" s="8" t="s">
        <v>1079</v>
      </c>
      <c r="D548" s="480"/>
      <c r="E548" s="459"/>
      <c r="F548" s="461"/>
      <c r="G548" s="54" t="s">
        <v>1080</v>
      </c>
      <c r="H548" s="463" t="e">
        <v>#N/A</v>
      </c>
      <c r="I548" s="465"/>
      <c r="J548" s="201" t="s">
        <v>16</v>
      </c>
      <c r="K548" s="449"/>
      <c r="L548" s="458"/>
      <c r="M548" s="403" t="e">
        <f t="shared" si="37"/>
        <v>#N/A</v>
      </c>
      <c r="N548" s="405"/>
      <c r="O548" s="395"/>
      <c r="P548" s="397"/>
      <c r="Q548" s="212"/>
    </row>
    <row r="549" spans="1:17" ht="32.25" customHeight="1" x14ac:dyDescent="0.25">
      <c r="A549" s="136">
        <v>493</v>
      </c>
      <c r="B549" s="104" t="s">
        <v>1081</v>
      </c>
      <c r="C549" s="12" t="s">
        <v>1082</v>
      </c>
      <c r="D549" s="298">
        <v>318268</v>
      </c>
      <c r="E549" s="174"/>
      <c r="F549" s="89" t="s">
        <v>1083</v>
      </c>
      <c r="G549" s="54"/>
      <c r="H549" s="55">
        <v>140</v>
      </c>
      <c r="I549" s="180">
        <v>20</v>
      </c>
      <c r="J549" s="201" t="s">
        <v>16</v>
      </c>
      <c r="K549" s="309"/>
      <c r="L549" s="341"/>
      <c r="M549" s="56">
        <f t="shared" si="37"/>
        <v>140</v>
      </c>
      <c r="N549" s="1">
        <v>18.62</v>
      </c>
      <c r="O549" s="57">
        <f t="shared" ref="O549:O581" si="40">M549*N549</f>
        <v>2606.8000000000002</v>
      </c>
      <c r="P549" s="204"/>
      <c r="Q549" s="212"/>
    </row>
    <row r="550" spans="1:17" ht="32.25" customHeight="1" x14ac:dyDescent="0.25">
      <c r="A550" s="136">
        <v>494</v>
      </c>
      <c r="B550" s="84" t="s">
        <v>1084</v>
      </c>
      <c r="C550" s="8" t="s">
        <v>1085</v>
      </c>
      <c r="D550" s="298">
        <v>409247</v>
      </c>
      <c r="E550" s="174" t="s">
        <v>166</v>
      </c>
      <c r="F550" s="53" t="s">
        <v>1086</v>
      </c>
      <c r="G550" s="54" t="s">
        <v>1087</v>
      </c>
      <c r="H550" s="55">
        <v>89</v>
      </c>
      <c r="I550" s="180">
        <v>200</v>
      </c>
      <c r="J550" s="201" t="s">
        <v>16</v>
      </c>
      <c r="K550" s="309"/>
      <c r="L550" s="341"/>
      <c r="M550" s="56">
        <f t="shared" si="37"/>
        <v>89</v>
      </c>
      <c r="N550" s="1">
        <v>51.25</v>
      </c>
      <c r="O550" s="57">
        <f t="shared" si="40"/>
        <v>4561.25</v>
      </c>
      <c r="P550" s="204"/>
      <c r="Q550" s="212"/>
    </row>
    <row r="551" spans="1:17" ht="32.25" customHeight="1" x14ac:dyDescent="0.25">
      <c r="A551" s="136">
        <v>495</v>
      </c>
      <c r="B551" s="84" t="s">
        <v>1088</v>
      </c>
      <c r="C551" s="8" t="s">
        <v>1089</v>
      </c>
      <c r="D551" s="299">
        <v>395505</v>
      </c>
      <c r="E551" s="174" t="s">
        <v>166</v>
      </c>
      <c r="F551" s="53" t="s">
        <v>1086</v>
      </c>
      <c r="G551" s="54" t="s">
        <v>1087</v>
      </c>
      <c r="H551" s="55">
        <v>368</v>
      </c>
      <c r="I551" s="180">
        <v>200</v>
      </c>
      <c r="J551" s="201" t="s">
        <v>16</v>
      </c>
      <c r="K551" s="309"/>
      <c r="L551" s="341"/>
      <c r="M551" s="56">
        <f t="shared" si="37"/>
        <v>368</v>
      </c>
      <c r="N551" s="1">
        <v>51.25</v>
      </c>
      <c r="O551" s="57">
        <f t="shared" si="40"/>
        <v>18860</v>
      </c>
      <c r="P551" s="204"/>
      <c r="Q551" s="212"/>
    </row>
    <row r="552" spans="1:17" ht="32.25" customHeight="1" x14ac:dyDescent="0.25">
      <c r="A552" s="136">
        <v>496</v>
      </c>
      <c r="B552" s="84" t="s">
        <v>1090</v>
      </c>
      <c r="C552" s="8" t="s">
        <v>1091</v>
      </c>
      <c r="D552" s="299" t="s">
        <v>1794</v>
      </c>
      <c r="E552" s="174" t="s">
        <v>166</v>
      </c>
      <c r="F552" s="53" t="s">
        <v>1092</v>
      </c>
      <c r="G552" s="54"/>
      <c r="H552" s="55">
        <v>105</v>
      </c>
      <c r="I552" s="180">
        <v>96</v>
      </c>
      <c r="J552" s="201" t="s">
        <v>16</v>
      </c>
      <c r="K552" s="309"/>
      <c r="L552" s="341"/>
      <c r="M552" s="56">
        <f t="shared" si="37"/>
        <v>105</v>
      </c>
      <c r="N552" s="1">
        <v>17.760000000000002</v>
      </c>
      <c r="O552" s="57">
        <f t="shared" si="40"/>
        <v>1864.8000000000002</v>
      </c>
      <c r="P552" s="204"/>
      <c r="Q552" s="212"/>
    </row>
    <row r="553" spans="1:17" ht="32.25" customHeight="1" x14ac:dyDescent="0.25">
      <c r="A553" s="136">
        <v>497</v>
      </c>
      <c r="B553" s="84" t="s">
        <v>1093</v>
      </c>
      <c r="C553" s="8" t="s">
        <v>1094</v>
      </c>
      <c r="D553" s="298" t="s">
        <v>1795</v>
      </c>
      <c r="E553" s="174" t="s">
        <v>114</v>
      </c>
      <c r="F553" s="53" t="s">
        <v>1095</v>
      </c>
      <c r="G553" s="54" t="s">
        <v>1026</v>
      </c>
      <c r="H553" s="55">
        <v>176</v>
      </c>
      <c r="I553" s="180">
        <v>96</v>
      </c>
      <c r="J553" s="201" t="s">
        <v>16</v>
      </c>
      <c r="K553" s="309"/>
      <c r="L553" s="341"/>
      <c r="M553" s="56">
        <f t="shared" si="37"/>
        <v>176</v>
      </c>
      <c r="N553" s="1">
        <v>23.75</v>
      </c>
      <c r="O553" s="57">
        <f t="shared" si="40"/>
        <v>4180</v>
      </c>
      <c r="P553" s="204"/>
      <c r="Q553" s="212"/>
    </row>
    <row r="554" spans="1:17" ht="32.25" customHeight="1" x14ac:dyDescent="0.25">
      <c r="A554" s="136">
        <v>498</v>
      </c>
      <c r="B554" s="84" t="s">
        <v>1096</v>
      </c>
      <c r="C554" s="8" t="s">
        <v>1097</v>
      </c>
      <c r="D554" s="298" t="s">
        <v>1796</v>
      </c>
      <c r="E554" s="174" t="s">
        <v>114</v>
      </c>
      <c r="F554" s="53" t="s">
        <v>1095</v>
      </c>
      <c r="G554" s="54" t="s">
        <v>1026</v>
      </c>
      <c r="H554" s="55">
        <v>175</v>
      </c>
      <c r="I554" s="180">
        <v>96</v>
      </c>
      <c r="J554" s="201" t="s">
        <v>16</v>
      </c>
      <c r="K554" s="309"/>
      <c r="L554" s="341"/>
      <c r="M554" s="56">
        <f t="shared" si="37"/>
        <v>175</v>
      </c>
      <c r="N554" s="1">
        <v>23.75</v>
      </c>
      <c r="O554" s="57">
        <f t="shared" si="40"/>
        <v>4156.25</v>
      </c>
      <c r="P554" s="204"/>
      <c r="Q554" s="212"/>
    </row>
    <row r="555" spans="1:17" ht="32.25" customHeight="1" x14ac:dyDescent="0.25">
      <c r="A555" s="136">
        <v>499</v>
      </c>
      <c r="B555" s="105" t="s">
        <v>1098</v>
      </c>
      <c r="C555" s="8" t="s">
        <v>1099</v>
      </c>
      <c r="D555" s="298">
        <v>462815</v>
      </c>
      <c r="E555" s="80" t="s">
        <v>166</v>
      </c>
      <c r="F555" s="87" t="s">
        <v>1100</v>
      </c>
      <c r="G555" s="296" t="s">
        <v>1101</v>
      </c>
      <c r="H555" s="55">
        <v>241</v>
      </c>
      <c r="I555" s="180">
        <v>144</v>
      </c>
      <c r="J555" s="201" t="s">
        <v>16</v>
      </c>
      <c r="K555" s="309"/>
      <c r="L555" s="341"/>
      <c r="M555" s="56">
        <f t="shared" si="37"/>
        <v>241</v>
      </c>
      <c r="N555" s="1">
        <v>52.61</v>
      </c>
      <c r="O555" s="57">
        <f t="shared" si="40"/>
        <v>12679.01</v>
      </c>
      <c r="P555" s="204"/>
      <c r="Q555" s="212"/>
    </row>
    <row r="556" spans="1:17" ht="32.25" customHeight="1" x14ac:dyDescent="0.25">
      <c r="A556" s="136">
        <v>500</v>
      </c>
      <c r="B556" s="179" t="s">
        <v>1102</v>
      </c>
      <c r="C556" s="8" t="s">
        <v>1103</v>
      </c>
      <c r="D556" s="298" t="s">
        <v>1797</v>
      </c>
      <c r="E556" s="174" t="s">
        <v>166</v>
      </c>
      <c r="F556" s="53" t="s">
        <v>1104</v>
      </c>
      <c r="G556" s="54" t="s">
        <v>1105</v>
      </c>
      <c r="H556" s="55">
        <v>102</v>
      </c>
      <c r="I556" s="180">
        <v>186</v>
      </c>
      <c r="J556" s="201" t="s">
        <v>16</v>
      </c>
      <c r="K556" s="309"/>
      <c r="L556" s="341"/>
      <c r="M556" s="56">
        <f t="shared" si="37"/>
        <v>102</v>
      </c>
      <c r="N556" s="1">
        <v>48.13</v>
      </c>
      <c r="O556" s="57">
        <f t="shared" si="40"/>
        <v>4909.26</v>
      </c>
      <c r="P556" s="204"/>
      <c r="Q556" s="212"/>
    </row>
    <row r="557" spans="1:17" ht="32.25" customHeight="1" x14ac:dyDescent="0.25">
      <c r="A557" s="136">
        <v>501</v>
      </c>
      <c r="B557" s="179" t="s">
        <v>1106</v>
      </c>
      <c r="C557" s="8" t="s">
        <v>1107</v>
      </c>
      <c r="D557" s="298" t="s">
        <v>1785</v>
      </c>
      <c r="E557" s="174" t="s">
        <v>1581</v>
      </c>
      <c r="F557" s="53" t="s">
        <v>1074</v>
      </c>
      <c r="G557" s="54" t="s">
        <v>981</v>
      </c>
      <c r="H557" s="55">
        <v>356</v>
      </c>
      <c r="I557" s="180">
        <v>210</v>
      </c>
      <c r="J557" s="201" t="s">
        <v>16</v>
      </c>
      <c r="K557" s="309"/>
      <c r="L557" s="341"/>
      <c r="M557" s="56">
        <f t="shared" si="37"/>
        <v>356</v>
      </c>
      <c r="N557" s="1">
        <v>39.68</v>
      </c>
      <c r="O557" s="57">
        <f t="shared" si="40"/>
        <v>14126.08</v>
      </c>
      <c r="P557" s="204"/>
      <c r="Q557" s="212"/>
    </row>
    <row r="558" spans="1:17" ht="32.25" customHeight="1" x14ac:dyDescent="0.25">
      <c r="A558" s="136">
        <v>502</v>
      </c>
      <c r="B558" s="179" t="s">
        <v>1108</v>
      </c>
      <c r="C558" s="8" t="s">
        <v>1109</v>
      </c>
      <c r="D558" s="298">
        <v>43586</v>
      </c>
      <c r="E558" s="174" t="s">
        <v>114</v>
      </c>
      <c r="F558" s="53" t="s">
        <v>1110</v>
      </c>
      <c r="G558" s="54" t="s">
        <v>1111</v>
      </c>
      <c r="H558" s="55">
        <v>119</v>
      </c>
      <c r="I558" s="180">
        <v>120</v>
      </c>
      <c r="J558" s="201" t="s">
        <v>16</v>
      </c>
      <c r="K558" s="309"/>
      <c r="L558" s="341"/>
      <c r="M558" s="56">
        <f t="shared" si="37"/>
        <v>119</v>
      </c>
      <c r="N558" s="1">
        <v>43.28</v>
      </c>
      <c r="O558" s="57">
        <f t="shared" si="40"/>
        <v>5150.32</v>
      </c>
      <c r="P558" s="204"/>
      <c r="Q558" s="212"/>
    </row>
    <row r="559" spans="1:17" ht="32.25" customHeight="1" x14ac:dyDescent="0.25">
      <c r="A559" s="136">
        <v>503</v>
      </c>
      <c r="B559" s="179" t="s">
        <v>1112</v>
      </c>
      <c r="C559" s="17" t="s">
        <v>1113</v>
      </c>
      <c r="D559" s="298">
        <v>339342</v>
      </c>
      <c r="E559" s="174" t="s">
        <v>1581</v>
      </c>
      <c r="F559" s="53" t="s">
        <v>1114</v>
      </c>
      <c r="G559" s="54" t="s">
        <v>981</v>
      </c>
      <c r="H559" s="55">
        <v>272</v>
      </c>
      <c r="I559" s="180">
        <v>96</v>
      </c>
      <c r="J559" s="201" t="s">
        <v>16</v>
      </c>
      <c r="K559" s="309"/>
      <c r="L559" s="341"/>
      <c r="M559" s="56">
        <f t="shared" si="37"/>
        <v>272</v>
      </c>
      <c r="N559" s="1">
        <v>31.41</v>
      </c>
      <c r="O559" s="57">
        <f t="shared" si="40"/>
        <v>8543.52</v>
      </c>
      <c r="P559" s="204"/>
      <c r="Q559" s="212"/>
    </row>
    <row r="560" spans="1:17" ht="32.25" customHeight="1" x14ac:dyDescent="0.25">
      <c r="A560" s="136">
        <v>504</v>
      </c>
      <c r="B560" s="179" t="s">
        <v>1115</v>
      </c>
      <c r="C560" s="8" t="s">
        <v>1116</v>
      </c>
      <c r="D560" s="298">
        <v>369566</v>
      </c>
      <c r="E560" s="174" t="s">
        <v>1581</v>
      </c>
      <c r="F560" s="53" t="s">
        <v>1114</v>
      </c>
      <c r="G560" s="54" t="s">
        <v>981</v>
      </c>
      <c r="H560" s="55">
        <v>223</v>
      </c>
      <c r="I560" s="180">
        <v>96</v>
      </c>
      <c r="J560" s="201" t="s">
        <v>16</v>
      </c>
      <c r="K560" s="309"/>
      <c r="L560" s="341"/>
      <c r="M560" s="56">
        <f t="shared" si="37"/>
        <v>223</v>
      </c>
      <c r="N560" s="1">
        <v>31.06</v>
      </c>
      <c r="O560" s="57">
        <f t="shared" si="40"/>
        <v>6926.38</v>
      </c>
      <c r="P560" s="204"/>
      <c r="Q560" s="212"/>
    </row>
    <row r="561" spans="1:17" ht="32.25" customHeight="1" x14ac:dyDescent="0.25">
      <c r="A561" s="136">
        <v>505</v>
      </c>
      <c r="B561" s="179" t="s">
        <v>1117</v>
      </c>
      <c r="C561" s="17" t="s">
        <v>1118</v>
      </c>
      <c r="D561" s="298">
        <v>342451</v>
      </c>
      <c r="E561" s="174" t="s">
        <v>1581</v>
      </c>
      <c r="F561" s="53" t="s">
        <v>1114</v>
      </c>
      <c r="G561" s="54" t="s">
        <v>981</v>
      </c>
      <c r="H561" s="55">
        <v>257</v>
      </c>
      <c r="I561" s="180">
        <v>96</v>
      </c>
      <c r="J561" s="201" t="s">
        <v>16</v>
      </c>
      <c r="K561" s="309"/>
      <c r="L561" s="341"/>
      <c r="M561" s="56">
        <f t="shared" si="37"/>
        <v>257</v>
      </c>
      <c r="N561" s="1">
        <v>31.06</v>
      </c>
      <c r="O561" s="57">
        <f t="shared" si="40"/>
        <v>7982.42</v>
      </c>
      <c r="P561" s="204"/>
      <c r="Q561" s="212"/>
    </row>
    <row r="562" spans="1:17" ht="32.25" customHeight="1" x14ac:dyDescent="0.25">
      <c r="A562" s="136">
        <v>506</v>
      </c>
      <c r="B562" s="179" t="s">
        <v>1579</v>
      </c>
      <c r="C562" s="8" t="s">
        <v>1119</v>
      </c>
      <c r="D562" s="298">
        <v>233969</v>
      </c>
      <c r="E562" s="174" t="s">
        <v>166</v>
      </c>
      <c r="F562" s="53" t="s">
        <v>1120</v>
      </c>
      <c r="G562" s="54"/>
      <c r="H562" s="55">
        <v>602</v>
      </c>
      <c r="I562" s="180">
        <v>300</v>
      </c>
      <c r="J562" s="201" t="s">
        <v>16</v>
      </c>
      <c r="K562" s="309"/>
      <c r="L562" s="341"/>
      <c r="M562" s="56">
        <f t="shared" si="37"/>
        <v>602</v>
      </c>
      <c r="N562" s="1">
        <v>66.819999999999993</v>
      </c>
      <c r="O562" s="57">
        <f t="shared" si="40"/>
        <v>40225.64</v>
      </c>
      <c r="P562" s="204"/>
      <c r="Q562" s="212"/>
    </row>
    <row r="563" spans="1:17" ht="32.25" customHeight="1" x14ac:dyDescent="0.25">
      <c r="A563" s="136">
        <v>507</v>
      </c>
      <c r="B563" s="179" t="s">
        <v>1578</v>
      </c>
      <c r="C563" s="8" t="s">
        <v>1121</v>
      </c>
      <c r="D563" s="299">
        <v>976031</v>
      </c>
      <c r="E563" s="174" t="s">
        <v>166</v>
      </c>
      <c r="F563" s="53" t="s">
        <v>1120</v>
      </c>
      <c r="G563" s="54"/>
      <c r="H563" s="55">
        <v>356</v>
      </c>
      <c r="I563" s="180">
        <v>300</v>
      </c>
      <c r="J563" s="201" t="s">
        <v>16</v>
      </c>
      <c r="K563" s="309"/>
      <c r="L563" s="341"/>
      <c r="M563" s="56">
        <f t="shared" si="37"/>
        <v>356</v>
      </c>
      <c r="N563" s="1">
        <v>56.48</v>
      </c>
      <c r="O563" s="57">
        <f t="shared" si="40"/>
        <v>20106.879999999997</v>
      </c>
      <c r="P563" s="204"/>
      <c r="Q563" s="212"/>
    </row>
    <row r="564" spans="1:17" s="194" customFormat="1" ht="32.1" customHeight="1" x14ac:dyDescent="0.2">
      <c r="A564" s="166">
        <v>508</v>
      </c>
      <c r="B564" s="154" t="s">
        <v>1577</v>
      </c>
      <c r="C564" s="8" t="s">
        <v>1580</v>
      </c>
      <c r="D564" s="285">
        <v>553609</v>
      </c>
      <c r="E564" s="124" t="s">
        <v>166</v>
      </c>
      <c r="F564" s="141" t="s">
        <v>1120</v>
      </c>
      <c r="G564" s="297"/>
      <c r="H564" s="159">
        <v>84</v>
      </c>
      <c r="I564" s="165">
        <v>300</v>
      </c>
      <c r="J564" s="201" t="s">
        <v>16</v>
      </c>
      <c r="K564" s="310"/>
      <c r="L564" s="344"/>
      <c r="M564" s="159">
        <f t="shared" si="37"/>
        <v>84</v>
      </c>
      <c r="N564" s="305">
        <v>67.38</v>
      </c>
      <c r="O564" s="160">
        <f t="shared" si="40"/>
        <v>5659.92</v>
      </c>
      <c r="P564" s="205"/>
      <c r="Q564" s="213"/>
    </row>
    <row r="565" spans="1:17" ht="32.25" customHeight="1" x14ac:dyDescent="0.25">
      <c r="A565" s="136">
        <v>509</v>
      </c>
      <c r="B565" s="179" t="s">
        <v>1122</v>
      </c>
      <c r="C565" s="8" t="s">
        <v>1123</v>
      </c>
      <c r="D565" s="298" t="s">
        <v>1608</v>
      </c>
      <c r="E565" s="174" t="s">
        <v>15</v>
      </c>
      <c r="F565" s="53" t="s">
        <v>1124</v>
      </c>
      <c r="G565" s="54"/>
      <c r="H565" s="55">
        <v>149</v>
      </c>
      <c r="I565" s="180">
        <v>24</v>
      </c>
      <c r="J565" s="201" t="s">
        <v>16</v>
      </c>
      <c r="K565" s="309"/>
      <c r="L565" s="341"/>
      <c r="M565" s="56">
        <f t="shared" si="37"/>
        <v>149</v>
      </c>
      <c r="N565" s="1">
        <v>35.33</v>
      </c>
      <c r="O565" s="57">
        <f t="shared" si="40"/>
        <v>5264.17</v>
      </c>
      <c r="P565" s="204"/>
      <c r="Q565" s="212"/>
    </row>
    <row r="566" spans="1:17" ht="32.25" customHeight="1" x14ac:dyDescent="0.25">
      <c r="A566" s="136">
        <v>510</v>
      </c>
      <c r="B566" s="179" t="s">
        <v>1125</v>
      </c>
      <c r="C566" s="13" t="s">
        <v>1126</v>
      </c>
      <c r="D566" s="298">
        <v>604581</v>
      </c>
      <c r="E566" s="174" t="s">
        <v>15</v>
      </c>
      <c r="F566" s="53" t="s">
        <v>1127</v>
      </c>
      <c r="G566" s="54"/>
      <c r="H566" s="55">
        <v>103</v>
      </c>
      <c r="I566" s="180">
        <v>24</v>
      </c>
      <c r="J566" s="201" t="s">
        <v>16</v>
      </c>
      <c r="K566" s="309"/>
      <c r="L566" s="341"/>
      <c r="M566" s="56">
        <f t="shared" si="37"/>
        <v>103</v>
      </c>
      <c r="N566" s="1">
        <v>14.38</v>
      </c>
      <c r="O566" s="57">
        <f t="shared" si="40"/>
        <v>1481.14</v>
      </c>
      <c r="P566" s="204"/>
      <c r="Q566" s="212"/>
    </row>
    <row r="567" spans="1:17" ht="32.25" customHeight="1" x14ac:dyDescent="0.25">
      <c r="A567" s="136">
        <v>511</v>
      </c>
      <c r="B567" s="179" t="s">
        <v>1128</v>
      </c>
      <c r="C567" s="13" t="s">
        <v>1129</v>
      </c>
      <c r="D567" s="298">
        <v>604580</v>
      </c>
      <c r="E567" s="174" t="s">
        <v>15</v>
      </c>
      <c r="F567" s="53" t="s">
        <v>1127</v>
      </c>
      <c r="G567" s="54"/>
      <c r="H567" s="55">
        <v>95</v>
      </c>
      <c r="I567" s="180">
        <v>24</v>
      </c>
      <c r="J567" s="201" t="s">
        <v>16</v>
      </c>
      <c r="K567" s="309"/>
      <c r="L567" s="341"/>
      <c r="M567" s="56">
        <f t="shared" si="37"/>
        <v>95</v>
      </c>
      <c r="N567" s="1">
        <v>14.38</v>
      </c>
      <c r="O567" s="57">
        <f t="shared" si="40"/>
        <v>1366.1000000000001</v>
      </c>
      <c r="P567" s="204"/>
      <c r="Q567" s="212"/>
    </row>
    <row r="568" spans="1:17" ht="32.25" customHeight="1" x14ac:dyDescent="0.25">
      <c r="A568" s="136">
        <v>512</v>
      </c>
      <c r="B568" s="179" t="s">
        <v>1130</v>
      </c>
      <c r="C568" s="13" t="s">
        <v>1131</v>
      </c>
      <c r="D568" s="298">
        <v>604583</v>
      </c>
      <c r="E568" s="174" t="s">
        <v>15</v>
      </c>
      <c r="F568" s="53" t="s">
        <v>1127</v>
      </c>
      <c r="G568" s="54"/>
      <c r="H568" s="55">
        <v>107</v>
      </c>
      <c r="I568" s="180">
        <v>24</v>
      </c>
      <c r="J568" s="201" t="s">
        <v>16</v>
      </c>
      <c r="K568" s="309"/>
      <c r="L568" s="341"/>
      <c r="M568" s="56">
        <f t="shared" ref="M568:M608" si="41">ROUND(IF(ISBLANK(L568)=TRUE,H568,(H568*I568)/L568),0)</f>
        <v>107</v>
      </c>
      <c r="N568" s="1">
        <v>14.38</v>
      </c>
      <c r="O568" s="57">
        <f t="shared" si="40"/>
        <v>1538.66</v>
      </c>
      <c r="P568" s="204"/>
      <c r="Q568" s="212"/>
    </row>
    <row r="569" spans="1:17" ht="32.25" customHeight="1" x14ac:dyDescent="0.25">
      <c r="A569" s="136">
        <v>513</v>
      </c>
      <c r="B569" s="179" t="s">
        <v>1132</v>
      </c>
      <c r="C569" s="13" t="s">
        <v>1133</v>
      </c>
      <c r="D569" s="298" t="s">
        <v>1784</v>
      </c>
      <c r="E569" s="174" t="s">
        <v>15</v>
      </c>
      <c r="F569" s="53" t="s">
        <v>1127</v>
      </c>
      <c r="G569" s="54"/>
      <c r="H569" s="55">
        <v>88</v>
      </c>
      <c r="I569" s="180">
        <v>24</v>
      </c>
      <c r="J569" s="201" t="s">
        <v>16</v>
      </c>
      <c r="K569" s="309"/>
      <c r="L569" s="341"/>
      <c r="M569" s="56">
        <f t="shared" si="41"/>
        <v>88</v>
      </c>
      <c r="N569" s="1">
        <v>14.38</v>
      </c>
      <c r="O569" s="57">
        <f t="shared" si="40"/>
        <v>1265.44</v>
      </c>
      <c r="P569" s="204"/>
      <c r="Q569" s="212"/>
    </row>
    <row r="570" spans="1:17" ht="32.25" customHeight="1" x14ac:dyDescent="0.25">
      <c r="A570" s="136">
        <v>514</v>
      </c>
      <c r="B570" s="179" t="s">
        <v>1134</v>
      </c>
      <c r="C570" s="8" t="s">
        <v>1135</v>
      </c>
      <c r="D570" s="298">
        <v>554420</v>
      </c>
      <c r="E570" s="80" t="s">
        <v>1581</v>
      </c>
      <c r="F570" s="87" t="s">
        <v>1136</v>
      </c>
      <c r="G570" s="54"/>
      <c r="H570" s="55">
        <v>324</v>
      </c>
      <c r="I570" s="180">
        <v>120</v>
      </c>
      <c r="J570" s="201" t="s">
        <v>16</v>
      </c>
      <c r="K570" s="309"/>
      <c r="L570" s="341"/>
      <c r="M570" s="56">
        <f t="shared" si="41"/>
        <v>324</v>
      </c>
      <c r="N570" s="1">
        <v>41.85</v>
      </c>
      <c r="O570" s="57">
        <f t="shared" si="40"/>
        <v>13559.4</v>
      </c>
      <c r="P570" s="204"/>
      <c r="Q570" s="212"/>
    </row>
    <row r="571" spans="1:17" ht="32.25" customHeight="1" x14ac:dyDescent="0.25">
      <c r="A571" s="136">
        <v>515</v>
      </c>
      <c r="B571" s="179" t="s">
        <v>1137</v>
      </c>
      <c r="C571" s="12" t="s">
        <v>1138</v>
      </c>
      <c r="D571" s="298">
        <v>298096</v>
      </c>
      <c r="E571" s="174" t="s">
        <v>1581</v>
      </c>
      <c r="F571" s="53" t="s">
        <v>1136</v>
      </c>
      <c r="G571" s="54" t="s">
        <v>983</v>
      </c>
      <c r="H571" s="55">
        <v>534</v>
      </c>
      <c r="I571" s="180">
        <v>120</v>
      </c>
      <c r="J571" s="201" t="s">
        <v>16</v>
      </c>
      <c r="K571" s="309"/>
      <c r="L571" s="341"/>
      <c r="M571" s="56">
        <f t="shared" si="41"/>
        <v>534</v>
      </c>
      <c r="N571" s="1">
        <v>41.85</v>
      </c>
      <c r="O571" s="57">
        <f t="shared" si="40"/>
        <v>22347.9</v>
      </c>
      <c r="P571" s="204"/>
      <c r="Q571" s="212"/>
    </row>
    <row r="572" spans="1:17" ht="32.25" customHeight="1" x14ac:dyDescent="0.25">
      <c r="A572" s="136">
        <v>516</v>
      </c>
      <c r="B572" s="179" t="s">
        <v>1139</v>
      </c>
      <c r="C572" s="12" t="s">
        <v>1140</v>
      </c>
      <c r="D572" s="298">
        <v>453080</v>
      </c>
      <c r="E572" s="174" t="s">
        <v>1581</v>
      </c>
      <c r="F572" s="53" t="s">
        <v>1136</v>
      </c>
      <c r="G572" s="54" t="s">
        <v>983</v>
      </c>
      <c r="H572" s="55">
        <v>238</v>
      </c>
      <c r="I572" s="180">
        <v>120</v>
      </c>
      <c r="J572" s="201" t="s">
        <v>16</v>
      </c>
      <c r="K572" s="309"/>
      <c r="L572" s="341"/>
      <c r="M572" s="56">
        <f t="shared" si="41"/>
        <v>238</v>
      </c>
      <c r="N572" s="1">
        <v>41.85</v>
      </c>
      <c r="O572" s="57">
        <f t="shared" si="40"/>
        <v>9960.3000000000011</v>
      </c>
      <c r="P572" s="204"/>
      <c r="Q572" s="212"/>
    </row>
    <row r="573" spans="1:17" ht="32.25" customHeight="1" x14ac:dyDescent="0.25">
      <c r="A573" s="136">
        <v>517</v>
      </c>
      <c r="B573" s="179" t="s">
        <v>1141</v>
      </c>
      <c r="C573" s="12" t="s">
        <v>1142</v>
      </c>
      <c r="D573" s="298">
        <v>298097</v>
      </c>
      <c r="E573" s="174" t="s">
        <v>1581</v>
      </c>
      <c r="F573" s="53" t="s">
        <v>1136</v>
      </c>
      <c r="G573" s="54" t="s">
        <v>981</v>
      </c>
      <c r="H573" s="55">
        <v>597</v>
      </c>
      <c r="I573" s="180">
        <v>120</v>
      </c>
      <c r="J573" s="201" t="s">
        <v>16</v>
      </c>
      <c r="K573" s="309"/>
      <c r="L573" s="341"/>
      <c r="M573" s="56">
        <f t="shared" si="41"/>
        <v>597</v>
      </c>
      <c r="N573" s="1">
        <v>41.85</v>
      </c>
      <c r="O573" s="57">
        <f t="shared" si="40"/>
        <v>24984.45</v>
      </c>
      <c r="P573" s="204"/>
      <c r="Q573" s="212"/>
    </row>
    <row r="574" spans="1:17" s="194" customFormat="1" ht="32.1" customHeight="1" x14ac:dyDescent="0.2">
      <c r="A574" s="166">
        <v>518</v>
      </c>
      <c r="B574" s="153" t="s">
        <v>1558</v>
      </c>
      <c r="C574" s="12" t="s">
        <v>1559</v>
      </c>
      <c r="D574" s="285">
        <v>554424</v>
      </c>
      <c r="E574" s="124" t="s">
        <v>1581</v>
      </c>
      <c r="F574" s="141" t="s">
        <v>1560</v>
      </c>
      <c r="G574" s="164"/>
      <c r="H574" s="159">
        <v>84</v>
      </c>
      <c r="I574" s="165">
        <v>72</v>
      </c>
      <c r="J574" s="201" t="s">
        <v>16</v>
      </c>
      <c r="K574" s="310"/>
      <c r="L574" s="344"/>
      <c r="M574" s="159">
        <f t="shared" si="41"/>
        <v>84</v>
      </c>
      <c r="N574" s="306">
        <v>37.04</v>
      </c>
      <c r="O574" s="160">
        <f t="shared" si="40"/>
        <v>3111.36</v>
      </c>
      <c r="P574" s="205"/>
      <c r="Q574" s="213"/>
    </row>
    <row r="575" spans="1:17" s="194" customFormat="1" ht="32.1" customHeight="1" x14ac:dyDescent="0.2">
      <c r="A575" s="166">
        <v>519</v>
      </c>
      <c r="B575" s="153" t="s">
        <v>1561</v>
      </c>
      <c r="C575" s="12" t="s">
        <v>1562</v>
      </c>
      <c r="D575" s="285">
        <v>298098</v>
      </c>
      <c r="E575" s="124" t="s">
        <v>1581</v>
      </c>
      <c r="F575" s="141" t="s">
        <v>1560</v>
      </c>
      <c r="G575" s="164"/>
      <c r="H575" s="159">
        <v>88</v>
      </c>
      <c r="I575" s="165">
        <v>72</v>
      </c>
      <c r="J575" s="201" t="s">
        <v>16</v>
      </c>
      <c r="K575" s="310"/>
      <c r="L575" s="344"/>
      <c r="M575" s="159">
        <f t="shared" si="41"/>
        <v>88</v>
      </c>
      <c r="N575" s="306">
        <v>37.04</v>
      </c>
      <c r="O575" s="160">
        <f t="shared" si="40"/>
        <v>3259.52</v>
      </c>
      <c r="P575" s="205"/>
      <c r="Q575" s="213"/>
    </row>
    <row r="576" spans="1:17" s="194" customFormat="1" ht="32.1" customHeight="1" x14ac:dyDescent="0.2">
      <c r="A576" s="166">
        <v>520</v>
      </c>
      <c r="B576" s="153" t="s">
        <v>1563</v>
      </c>
      <c r="C576" s="12" t="s">
        <v>1564</v>
      </c>
      <c r="D576" s="285">
        <v>326466</v>
      </c>
      <c r="E576" s="124" t="s">
        <v>1581</v>
      </c>
      <c r="F576" s="141" t="s">
        <v>1560</v>
      </c>
      <c r="G576" s="164"/>
      <c r="H576" s="159">
        <v>95</v>
      </c>
      <c r="I576" s="165">
        <v>72</v>
      </c>
      <c r="J576" s="201" t="s">
        <v>16</v>
      </c>
      <c r="K576" s="310"/>
      <c r="L576" s="344"/>
      <c r="M576" s="159">
        <f t="shared" si="41"/>
        <v>95</v>
      </c>
      <c r="N576" s="306">
        <v>37.04</v>
      </c>
      <c r="O576" s="160">
        <f t="shared" si="40"/>
        <v>3518.7999999999997</v>
      </c>
      <c r="P576" s="205"/>
      <c r="Q576" s="213"/>
    </row>
    <row r="577" spans="1:17" s="194" customFormat="1" ht="32.1" customHeight="1" x14ac:dyDescent="0.2">
      <c r="A577" s="166">
        <v>521</v>
      </c>
      <c r="B577" s="154" t="s">
        <v>1565</v>
      </c>
      <c r="C577" s="12" t="s">
        <v>1566</v>
      </c>
      <c r="D577" s="285">
        <v>453042</v>
      </c>
      <c r="E577" s="124" t="s">
        <v>1581</v>
      </c>
      <c r="F577" s="141" t="s">
        <v>1560</v>
      </c>
      <c r="G577" s="164"/>
      <c r="H577" s="159">
        <v>109</v>
      </c>
      <c r="I577" s="165">
        <v>72</v>
      </c>
      <c r="J577" s="201" t="s">
        <v>16</v>
      </c>
      <c r="K577" s="310"/>
      <c r="L577" s="344"/>
      <c r="M577" s="159">
        <f t="shared" si="41"/>
        <v>109</v>
      </c>
      <c r="N577" s="306">
        <v>37.04</v>
      </c>
      <c r="O577" s="160">
        <f t="shared" si="40"/>
        <v>4037.36</v>
      </c>
      <c r="P577" s="205"/>
      <c r="Q577" s="213"/>
    </row>
    <row r="578" spans="1:17" ht="32.25" customHeight="1" x14ac:dyDescent="0.25">
      <c r="A578" s="136">
        <v>522</v>
      </c>
      <c r="B578" s="179" t="s">
        <v>1143</v>
      </c>
      <c r="C578" s="8" t="s">
        <v>1144</v>
      </c>
      <c r="D578" s="298" t="s">
        <v>1608</v>
      </c>
      <c r="E578" s="174" t="s">
        <v>166</v>
      </c>
      <c r="F578" s="53" t="s">
        <v>1145</v>
      </c>
      <c r="G578" s="54" t="s">
        <v>1146</v>
      </c>
      <c r="H578" s="55">
        <v>496</v>
      </c>
      <c r="I578" s="180">
        <v>120</v>
      </c>
      <c r="J578" s="201" t="s">
        <v>16</v>
      </c>
      <c r="K578" s="309"/>
      <c r="L578" s="341"/>
      <c r="M578" s="56">
        <f t="shared" si="41"/>
        <v>496</v>
      </c>
      <c r="N578" s="1">
        <v>31.42</v>
      </c>
      <c r="O578" s="57">
        <f t="shared" si="40"/>
        <v>15584.320000000002</v>
      </c>
      <c r="P578" s="204"/>
      <c r="Q578" s="212"/>
    </row>
    <row r="579" spans="1:17" ht="32.25" customHeight="1" x14ac:dyDescent="0.25">
      <c r="A579" s="137">
        <v>523</v>
      </c>
      <c r="B579" s="179" t="s">
        <v>1147</v>
      </c>
      <c r="C579" s="8" t="s">
        <v>1148</v>
      </c>
      <c r="D579" s="298" t="s">
        <v>1648</v>
      </c>
      <c r="E579" s="174"/>
      <c r="F579" s="53" t="s">
        <v>1149</v>
      </c>
      <c r="G579" s="54"/>
      <c r="H579" s="55">
        <v>84</v>
      </c>
      <c r="I579" s="180">
        <v>88</v>
      </c>
      <c r="J579" s="201" t="s">
        <v>16</v>
      </c>
      <c r="K579" s="309"/>
      <c r="L579" s="341"/>
      <c r="M579" s="56">
        <f t="shared" si="41"/>
        <v>84</v>
      </c>
      <c r="N579" s="1"/>
      <c r="O579" s="57">
        <f t="shared" si="40"/>
        <v>0</v>
      </c>
      <c r="P579" s="204" t="s">
        <v>1679</v>
      </c>
      <c r="Q579" s="212"/>
    </row>
    <row r="580" spans="1:17" ht="32.25" customHeight="1" x14ac:dyDescent="0.25">
      <c r="A580" s="136">
        <v>524</v>
      </c>
      <c r="B580" s="179" t="s">
        <v>1150</v>
      </c>
      <c r="C580" s="12" t="s">
        <v>1151</v>
      </c>
      <c r="D580" s="298" t="s">
        <v>1783</v>
      </c>
      <c r="E580" s="174" t="s">
        <v>1581</v>
      </c>
      <c r="F580" s="89" t="s">
        <v>1152</v>
      </c>
      <c r="G580" s="90"/>
      <c r="H580" s="55">
        <v>270</v>
      </c>
      <c r="I580" s="180">
        <v>600</v>
      </c>
      <c r="J580" s="201" t="s">
        <v>16</v>
      </c>
      <c r="K580" s="309"/>
      <c r="L580" s="341"/>
      <c r="M580" s="56">
        <f t="shared" si="41"/>
        <v>270</v>
      </c>
      <c r="N580" s="1">
        <v>89.42</v>
      </c>
      <c r="O580" s="57">
        <f t="shared" si="40"/>
        <v>24143.4</v>
      </c>
      <c r="P580" s="204"/>
      <c r="Q580" s="212"/>
    </row>
    <row r="581" spans="1:17" ht="32.25" customHeight="1" x14ac:dyDescent="0.25">
      <c r="A581" s="136">
        <v>525</v>
      </c>
      <c r="B581" s="106" t="s">
        <v>1153</v>
      </c>
      <c r="C581" s="8" t="s">
        <v>1154</v>
      </c>
      <c r="D581" s="298">
        <v>417937</v>
      </c>
      <c r="E581" s="174" t="s">
        <v>1581</v>
      </c>
      <c r="F581" s="89" t="s">
        <v>1155</v>
      </c>
      <c r="G581" s="90" t="s">
        <v>1156</v>
      </c>
      <c r="H581" s="55">
        <v>578</v>
      </c>
      <c r="I581" s="180">
        <v>80</v>
      </c>
      <c r="J581" s="201" t="s">
        <v>16</v>
      </c>
      <c r="K581" s="309"/>
      <c r="L581" s="341"/>
      <c r="M581" s="56">
        <f t="shared" si="41"/>
        <v>578</v>
      </c>
      <c r="N581" s="1">
        <v>36.909999999999997</v>
      </c>
      <c r="O581" s="57">
        <f t="shared" si="40"/>
        <v>21333.98</v>
      </c>
      <c r="P581" s="204"/>
      <c r="Q581" s="212"/>
    </row>
    <row r="582" spans="1:17" ht="32.25" customHeight="1" x14ac:dyDescent="0.25">
      <c r="A582" s="136">
        <v>526</v>
      </c>
      <c r="B582" s="107" t="s">
        <v>1157</v>
      </c>
      <c r="C582" s="8" t="s">
        <v>1158</v>
      </c>
      <c r="D582" s="298">
        <v>492009</v>
      </c>
      <c r="E582" s="80" t="s">
        <v>1581</v>
      </c>
      <c r="F582" s="87" t="s">
        <v>1159</v>
      </c>
      <c r="G582" s="88" t="s">
        <v>1156</v>
      </c>
      <c r="H582" s="55">
        <v>242</v>
      </c>
      <c r="I582" s="180">
        <v>80</v>
      </c>
      <c r="J582" s="201" t="s">
        <v>16</v>
      </c>
      <c r="K582" s="309"/>
      <c r="L582" s="341"/>
      <c r="M582" s="56">
        <f t="shared" si="41"/>
        <v>242</v>
      </c>
      <c r="N582" s="1">
        <v>36.909999999999997</v>
      </c>
      <c r="O582" s="57">
        <f t="shared" ref="O582:O608" si="42">M582*N582</f>
        <v>8932.2199999999993</v>
      </c>
      <c r="P582" s="204"/>
      <c r="Q582" s="212"/>
    </row>
    <row r="583" spans="1:17" ht="32.25" customHeight="1" x14ac:dyDescent="0.25">
      <c r="A583" s="136">
        <v>527</v>
      </c>
      <c r="B583" s="84" t="s">
        <v>1160</v>
      </c>
      <c r="C583" s="8" t="s">
        <v>1161</v>
      </c>
      <c r="D583" s="298">
        <v>594749</v>
      </c>
      <c r="E583" s="174"/>
      <c r="F583" s="53" t="s">
        <v>1162</v>
      </c>
      <c r="G583" s="54" t="s">
        <v>1163</v>
      </c>
      <c r="H583" s="55">
        <v>399</v>
      </c>
      <c r="I583" s="180">
        <v>150</v>
      </c>
      <c r="J583" s="201" t="s">
        <v>16</v>
      </c>
      <c r="K583" s="309"/>
      <c r="L583" s="341"/>
      <c r="M583" s="56">
        <f t="shared" si="41"/>
        <v>399</v>
      </c>
      <c r="N583" s="1">
        <v>40.99</v>
      </c>
      <c r="O583" s="57">
        <f t="shared" si="42"/>
        <v>16355.01</v>
      </c>
      <c r="P583" s="204"/>
      <c r="Q583" s="212"/>
    </row>
    <row r="584" spans="1:17" ht="32.25" customHeight="1" x14ac:dyDescent="0.25">
      <c r="A584" s="136">
        <v>528</v>
      </c>
      <c r="B584" s="84" t="s">
        <v>1164</v>
      </c>
      <c r="C584" s="8" t="s">
        <v>1165</v>
      </c>
      <c r="D584" s="298" t="s">
        <v>1648</v>
      </c>
      <c r="E584" s="174"/>
      <c r="F584" s="53" t="s">
        <v>1166</v>
      </c>
      <c r="G584" s="54" t="s">
        <v>1167</v>
      </c>
      <c r="H584" s="55">
        <v>382</v>
      </c>
      <c r="I584" s="180">
        <v>48</v>
      </c>
      <c r="J584" s="201" t="s">
        <v>16</v>
      </c>
      <c r="K584" s="309"/>
      <c r="L584" s="341"/>
      <c r="M584" s="56">
        <f t="shared" si="41"/>
        <v>382</v>
      </c>
      <c r="N584" s="1"/>
      <c r="O584" s="57">
        <f t="shared" si="42"/>
        <v>0</v>
      </c>
      <c r="P584" s="204" t="s">
        <v>1679</v>
      </c>
      <c r="Q584" s="212"/>
    </row>
    <row r="585" spans="1:17" ht="32.25" customHeight="1" x14ac:dyDescent="0.25">
      <c r="A585" s="136">
        <v>529</v>
      </c>
      <c r="B585" s="179" t="s">
        <v>1168</v>
      </c>
      <c r="C585" s="8" t="s">
        <v>1169</v>
      </c>
      <c r="D585" s="298">
        <v>74691</v>
      </c>
      <c r="E585" s="174" t="s">
        <v>67</v>
      </c>
      <c r="F585" s="53" t="s">
        <v>1170</v>
      </c>
      <c r="G585" s="54" t="s">
        <v>1171</v>
      </c>
      <c r="H585" s="55">
        <v>204</v>
      </c>
      <c r="I585" s="180">
        <v>12</v>
      </c>
      <c r="J585" s="201" t="s">
        <v>16</v>
      </c>
      <c r="K585" s="309"/>
      <c r="L585" s="341"/>
      <c r="M585" s="56">
        <f t="shared" si="41"/>
        <v>204</v>
      </c>
      <c r="N585" s="1">
        <v>41.55</v>
      </c>
      <c r="O585" s="57">
        <f t="shared" si="42"/>
        <v>8476.1999999999989</v>
      </c>
      <c r="P585" s="204"/>
      <c r="Q585" s="212"/>
    </row>
    <row r="586" spans="1:17" ht="32.25" customHeight="1" x14ac:dyDescent="0.25">
      <c r="A586" s="448" t="str">
        <f>"Spices = "&amp;DOLLAR(SUM(O587:O608),2)</f>
        <v>Spices = $30,148.53</v>
      </c>
      <c r="B586" s="448"/>
      <c r="C586" s="108"/>
      <c r="D586" s="42"/>
      <c r="E586" s="98"/>
      <c r="F586" s="109"/>
      <c r="G586" s="45"/>
      <c r="H586" s="86"/>
      <c r="I586" s="101"/>
      <c r="J586" s="43"/>
      <c r="K586" s="324"/>
      <c r="L586" s="340"/>
      <c r="M586" s="49"/>
      <c r="N586" s="49"/>
      <c r="O586" s="110">
        <f t="shared" si="42"/>
        <v>0</v>
      </c>
      <c r="P586" s="101"/>
      <c r="Q586" s="215"/>
    </row>
    <row r="587" spans="1:17" ht="32.25" customHeight="1" x14ac:dyDescent="0.25">
      <c r="A587" s="136">
        <v>530</v>
      </c>
      <c r="B587" s="179" t="s">
        <v>1172</v>
      </c>
      <c r="C587" s="5" t="s">
        <v>18</v>
      </c>
      <c r="D587" s="298">
        <v>615755</v>
      </c>
      <c r="E587" s="174"/>
      <c r="F587" s="53" t="s">
        <v>1173</v>
      </c>
      <c r="G587" s="54"/>
      <c r="H587" s="55">
        <v>91</v>
      </c>
      <c r="I587" s="180">
        <v>20</v>
      </c>
      <c r="J587" s="284" t="s">
        <v>334</v>
      </c>
      <c r="K587" s="309" t="s">
        <v>1786</v>
      </c>
      <c r="L587" s="341">
        <v>30</v>
      </c>
      <c r="M587" s="56">
        <f t="shared" si="41"/>
        <v>61</v>
      </c>
      <c r="N587" s="1">
        <v>40.21</v>
      </c>
      <c r="O587" s="57">
        <f t="shared" si="42"/>
        <v>2452.81</v>
      </c>
      <c r="P587" s="204"/>
      <c r="Q587" s="212"/>
    </row>
    <row r="588" spans="1:17" ht="32.25" customHeight="1" x14ac:dyDescent="0.25">
      <c r="A588" s="136">
        <v>531</v>
      </c>
      <c r="B588" s="179" t="s">
        <v>1174</v>
      </c>
      <c r="C588" s="5" t="s">
        <v>18</v>
      </c>
      <c r="D588" s="298">
        <v>628151</v>
      </c>
      <c r="E588" s="174"/>
      <c r="F588" s="53" t="s">
        <v>1175</v>
      </c>
      <c r="G588" s="54"/>
      <c r="H588" s="55">
        <v>107</v>
      </c>
      <c r="I588" s="180">
        <v>16</v>
      </c>
      <c r="J588" s="284" t="s">
        <v>334</v>
      </c>
      <c r="K588" s="373" t="s">
        <v>1786</v>
      </c>
      <c r="L588" s="341">
        <v>20</v>
      </c>
      <c r="M588" s="56">
        <f t="shared" si="41"/>
        <v>86</v>
      </c>
      <c r="N588" s="1">
        <v>11.61</v>
      </c>
      <c r="O588" s="57">
        <f t="shared" si="42"/>
        <v>998.45999999999992</v>
      </c>
      <c r="P588" s="204"/>
      <c r="Q588" s="212"/>
    </row>
    <row r="589" spans="1:17" ht="32.25" customHeight="1" x14ac:dyDescent="0.25">
      <c r="A589" s="136">
        <v>532</v>
      </c>
      <c r="B589" s="179" t="s">
        <v>1176</v>
      </c>
      <c r="C589" s="5" t="s">
        <v>18</v>
      </c>
      <c r="D589" s="298">
        <v>628207</v>
      </c>
      <c r="E589" s="174"/>
      <c r="F589" s="53" t="s">
        <v>1175</v>
      </c>
      <c r="G589" s="54"/>
      <c r="H589" s="55">
        <v>106</v>
      </c>
      <c r="I589" s="180">
        <v>16</v>
      </c>
      <c r="J589" s="284" t="s">
        <v>334</v>
      </c>
      <c r="K589" s="309" t="s">
        <v>1619</v>
      </c>
      <c r="L589" s="341">
        <v>18</v>
      </c>
      <c r="M589" s="56">
        <f t="shared" si="41"/>
        <v>94</v>
      </c>
      <c r="N589" s="1">
        <v>6.33</v>
      </c>
      <c r="O589" s="57">
        <f t="shared" si="42"/>
        <v>595.02</v>
      </c>
      <c r="P589" s="204"/>
      <c r="Q589" s="212"/>
    </row>
    <row r="590" spans="1:17" ht="32.25" customHeight="1" x14ac:dyDescent="0.25">
      <c r="A590" s="136">
        <v>533</v>
      </c>
      <c r="B590" s="179" t="s">
        <v>1177</v>
      </c>
      <c r="C590" s="5" t="s">
        <v>18</v>
      </c>
      <c r="D590" s="298">
        <v>628208</v>
      </c>
      <c r="E590" s="174"/>
      <c r="F590" s="53" t="s">
        <v>1178</v>
      </c>
      <c r="G590" s="54"/>
      <c r="H590" s="55">
        <v>102</v>
      </c>
      <c r="I590" s="180">
        <v>14</v>
      </c>
      <c r="J590" s="284" t="s">
        <v>334</v>
      </c>
      <c r="K590" s="373" t="s">
        <v>1619</v>
      </c>
      <c r="L590" s="341">
        <v>14</v>
      </c>
      <c r="M590" s="56">
        <f t="shared" si="41"/>
        <v>102</v>
      </c>
      <c r="N590" s="1">
        <v>4.9400000000000004</v>
      </c>
      <c r="O590" s="57">
        <f t="shared" si="42"/>
        <v>503.88000000000005</v>
      </c>
      <c r="P590" s="204"/>
      <c r="Q590" s="212"/>
    </row>
    <row r="591" spans="1:17" ht="32.25" customHeight="1" x14ac:dyDescent="0.25">
      <c r="A591" s="136">
        <v>534</v>
      </c>
      <c r="B591" s="179" t="s">
        <v>1179</v>
      </c>
      <c r="C591" s="5" t="s">
        <v>18</v>
      </c>
      <c r="D591" s="298">
        <v>474048</v>
      </c>
      <c r="E591" s="174"/>
      <c r="F591" s="53" t="s">
        <v>501</v>
      </c>
      <c r="G591" s="54"/>
      <c r="H591" s="55">
        <v>98</v>
      </c>
      <c r="I591" s="180">
        <v>6</v>
      </c>
      <c r="J591" s="284" t="s">
        <v>16</v>
      </c>
      <c r="K591" s="373" t="s">
        <v>1619</v>
      </c>
      <c r="L591" s="341"/>
      <c r="M591" s="56">
        <f t="shared" si="41"/>
        <v>98</v>
      </c>
      <c r="N591" s="1">
        <v>35.22</v>
      </c>
      <c r="O591" s="57">
        <f t="shared" si="42"/>
        <v>3451.56</v>
      </c>
      <c r="P591" s="209"/>
      <c r="Q591" s="212"/>
    </row>
    <row r="592" spans="1:17" ht="32.25" customHeight="1" x14ac:dyDescent="0.25">
      <c r="A592" s="136">
        <v>535</v>
      </c>
      <c r="B592" s="179" t="s">
        <v>1180</v>
      </c>
      <c r="C592" s="5" t="s">
        <v>18</v>
      </c>
      <c r="D592" s="298">
        <v>982602</v>
      </c>
      <c r="E592" s="174"/>
      <c r="F592" s="53" t="s">
        <v>1181</v>
      </c>
      <c r="G592" s="54"/>
      <c r="H592" s="55">
        <v>81</v>
      </c>
      <c r="I592" s="180">
        <v>25</v>
      </c>
      <c r="J592" s="284" t="s">
        <v>334</v>
      </c>
      <c r="K592" s="309" t="s">
        <v>1789</v>
      </c>
      <c r="L592" s="341"/>
      <c r="M592" s="56">
        <f t="shared" si="41"/>
        <v>81</v>
      </c>
      <c r="N592" s="1">
        <v>8.52</v>
      </c>
      <c r="O592" s="57">
        <f t="shared" si="42"/>
        <v>690.12</v>
      </c>
      <c r="P592" s="204"/>
      <c r="Q592" s="212"/>
    </row>
    <row r="593" spans="1:17" ht="32.25" customHeight="1" x14ac:dyDescent="0.25">
      <c r="A593" s="136">
        <v>536</v>
      </c>
      <c r="B593" s="179" t="s">
        <v>1182</v>
      </c>
      <c r="C593" s="5" t="s">
        <v>18</v>
      </c>
      <c r="D593" s="298">
        <v>628209</v>
      </c>
      <c r="E593" s="174"/>
      <c r="F593" s="53" t="s">
        <v>1183</v>
      </c>
      <c r="G593" s="54"/>
      <c r="H593" s="55">
        <v>95</v>
      </c>
      <c r="I593" s="180">
        <v>19</v>
      </c>
      <c r="J593" s="284" t="s">
        <v>334</v>
      </c>
      <c r="K593" s="373" t="s">
        <v>1619</v>
      </c>
      <c r="L593" s="341">
        <v>16</v>
      </c>
      <c r="M593" s="56">
        <f t="shared" si="41"/>
        <v>113</v>
      </c>
      <c r="N593" s="1">
        <v>5.95</v>
      </c>
      <c r="O593" s="57">
        <f t="shared" si="42"/>
        <v>672.35</v>
      </c>
      <c r="P593" s="204"/>
      <c r="Q593" s="212"/>
    </row>
    <row r="594" spans="1:17" ht="32.25" customHeight="1" x14ac:dyDescent="0.25">
      <c r="A594" s="136">
        <v>537</v>
      </c>
      <c r="B594" s="179" t="s">
        <v>1184</v>
      </c>
      <c r="C594" s="5" t="s">
        <v>18</v>
      </c>
      <c r="D594" s="298">
        <v>628213</v>
      </c>
      <c r="E594" s="174"/>
      <c r="F594" s="53" t="s">
        <v>1185</v>
      </c>
      <c r="G594" s="54"/>
      <c r="H594" s="55">
        <v>97</v>
      </c>
      <c r="I594" s="180">
        <v>24</v>
      </c>
      <c r="J594" s="284" t="s">
        <v>334</v>
      </c>
      <c r="K594" s="373" t="s">
        <v>1619</v>
      </c>
      <c r="L594" s="341">
        <v>36</v>
      </c>
      <c r="M594" s="56">
        <f t="shared" si="41"/>
        <v>65</v>
      </c>
      <c r="N594" s="1">
        <v>27.92</v>
      </c>
      <c r="O594" s="57">
        <f t="shared" si="42"/>
        <v>1814.8000000000002</v>
      </c>
      <c r="P594" s="204"/>
      <c r="Q594" s="212"/>
    </row>
    <row r="595" spans="1:17" ht="32.25" customHeight="1" x14ac:dyDescent="0.25">
      <c r="A595" s="136">
        <v>538</v>
      </c>
      <c r="B595" s="179" t="s">
        <v>1186</v>
      </c>
      <c r="C595" s="5" t="s">
        <v>18</v>
      </c>
      <c r="D595" s="298">
        <v>985848</v>
      </c>
      <c r="E595" s="174"/>
      <c r="F595" s="53" t="s">
        <v>1175</v>
      </c>
      <c r="G595" s="54"/>
      <c r="H595" s="55">
        <v>96</v>
      </c>
      <c r="I595" s="180">
        <v>16</v>
      </c>
      <c r="J595" s="284" t="s">
        <v>334</v>
      </c>
      <c r="K595" s="373" t="s">
        <v>1788</v>
      </c>
      <c r="L595" s="341"/>
      <c r="M595" s="56">
        <f t="shared" si="41"/>
        <v>96</v>
      </c>
      <c r="N595" s="1">
        <v>8.2899999999999991</v>
      </c>
      <c r="O595" s="57">
        <f t="shared" si="42"/>
        <v>795.83999999999992</v>
      </c>
      <c r="P595" s="204"/>
      <c r="Q595" s="212"/>
    </row>
    <row r="596" spans="1:17" ht="32.25" customHeight="1" x14ac:dyDescent="0.25">
      <c r="A596" s="136">
        <v>539</v>
      </c>
      <c r="B596" s="179" t="s">
        <v>1187</v>
      </c>
      <c r="C596" s="5" t="s">
        <v>18</v>
      </c>
      <c r="D596" s="298">
        <v>628165</v>
      </c>
      <c r="E596" s="174"/>
      <c r="F596" s="53" t="s">
        <v>1175</v>
      </c>
      <c r="G596" s="54"/>
      <c r="H596" s="55">
        <v>102</v>
      </c>
      <c r="I596" s="180">
        <v>16</v>
      </c>
      <c r="J596" s="284" t="s">
        <v>334</v>
      </c>
      <c r="K596" s="373" t="s">
        <v>1786</v>
      </c>
      <c r="L596" s="341"/>
      <c r="M596" s="56">
        <f t="shared" si="41"/>
        <v>102</v>
      </c>
      <c r="N596" s="1">
        <v>19.059999999999999</v>
      </c>
      <c r="O596" s="57">
        <f t="shared" si="42"/>
        <v>1944.12</v>
      </c>
      <c r="P596" s="204"/>
      <c r="Q596" s="212"/>
    </row>
    <row r="597" spans="1:17" ht="32.25" customHeight="1" x14ac:dyDescent="0.25">
      <c r="A597" s="136">
        <v>540</v>
      </c>
      <c r="B597" s="179" t="s">
        <v>1188</v>
      </c>
      <c r="C597" s="5" t="s">
        <v>18</v>
      </c>
      <c r="D597" s="298">
        <v>628167</v>
      </c>
      <c r="E597" s="174"/>
      <c r="F597" s="53" t="s">
        <v>1173</v>
      </c>
      <c r="G597" s="54"/>
      <c r="H597" s="55">
        <v>87</v>
      </c>
      <c r="I597" s="180">
        <v>20</v>
      </c>
      <c r="J597" s="201"/>
      <c r="K597" s="373" t="s">
        <v>1786</v>
      </c>
      <c r="L597" s="341"/>
      <c r="M597" s="56">
        <f t="shared" si="41"/>
        <v>87</v>
      </c>
      <c r="N597" s="1">
        <v>8.5299999999999994</v>
      </c>
      <c r="O597" s="57">
        <f t="shared" si="42"/>
        <v>742.1099999999999</v>
      </c>
      <c r="P597" s="204" t="s">
        <v>1800</v>
      </c>
      <c r="Q597" s="212"/>
    </row>
    <row r="598" spans="1:17" ht="32.25" customHeight="1" x14ac:dyDescent="0.25">
      <c r="A598" s="136">
        <v>541</v>
      </c>
      <c r="B598" s="179" t="s">
        <v>1189</v>
      </c>
      <c r="C598" s="5" t="s">
        <v>18</v>
      </c>
      <c r="D598" s="298">
        <v>56456</v>
      </c>
      <c r="E598" s="174"/>
      <c r="F598" s="53" t="s">
        <v>1190</v>
      </c>
      <c r="G598" s="54"/>
      <c r="H598" s="55">
        <v>93</v>
      </c>
      <c r="I598" s="180">
        <v>48</v>
      </c>
      <c r="J598" s="284" t="s">
        <v>334</v>
      </c>
      <c r="K598" s="373" t="s">
        <v>1788</v>
      </c>
      <c r="L598" s="341"/>
      <c r="M598" s="56">
        <f t="shared" si="41"/>
        <v>93</v>
      </c>
      <c r="N598" s="1">
        <v>14.33</v>
      </c>
      <c r="O598" s="57">
        <f t="shared" si="42"/>
        <v>1332.69</v>
      </c>
      <c r="P598" s="204"/>
      <c r="Q598" s="212"/>
    </row>
    <row r="599" spans="1:17" ht="32.25" customHeight="1" x14ac:dyDescent="0.25">
      <c r="A599" s="136">
        <v>542</v>
      </c>
      <c r="B599" s="179" t="s">
        <v>1191</v>
      </c>
      <c r="C599" s="5" t="s">
        <v>18</v>
      </c>
      <c r="D599" s="298">
        <v>628168</v>
      </c>
      <c r="E599" s="174"/>
      <c r="F599" s="53" t="s">
        <v>1185</v>
      </c>
      <c r="G599" s="54"/>
      <c r="H599" s="55">
        <v>92</v>
      </c>
      <c r="I599" s="180">
        <v>24</v>
      </c>
      <c r="J599" s="284" t="s">
        <v>334</v>
      </c>
      <c r="K599" s="373" t="s">
        <v>1786</v>
      </c>
      <c r="L599" s="341"/>
      <c r="M599" s="56">
        <f t="shared" si="41"/>
        <v>92</v>
      </c>
      <c r="N599" s="1">
        <v>25.16</v>
      </c>
      <c r="O599" s="57">
        <f t="shared" si="42"/>
        <v>2314.7199999999998</v>
      </c>
      <c r="P599" s="204"/>
      <c r="Q599" s="212"/>
    </row>
    <row r="600" spans="1:17" ht="32.25" customHeight="1" x14ac:dyDescent="0.25">
      <c r="A600" s="136">
        <v>543</v>
      </c>
      <c r="B600" s="179" t="s">
        <v>1192</v>
      </c>
      <c r="C600" s="5" t="s">
        <v>18</v>
      </c>
      <c r="D600" s="298">
        <v>628217</v>
      </c>
      <c r="E600" s="174"/>
      <c r="F600" s="53" t="s">
        <v>1175</v>
      </c>
      <c r="G600" s="54"/>
      <c r="H600" s="55">
        <v>94</v>
      </c>
      <c r="I600" s="180">
        <v>16</v>
      </c>
      <c r="J600" s="284" t="s">
        <v>334</v>
      </c>
      <c r="K600" s="373" t="s">
        <v>1619</v>
      </c>
      <c r="L600" s="341"/>
      <c r="M600" s="56">
        <f t="shared" si="41"/>
        <v>94</v>
      </c>
      <c r="N600" s="1">
        <v>4.74</v>
      </c>
      <c r="O600" s="57">
        <f t="shared" si="42"/>
        <v>445.56</v>
      </c>
      <c r="P600" s="204"/>
      <c r="Q600" s="212"/>
    </row>
    <row r="601" spans="1:17" ht="32.25" customHeight="1" x14ac:dyDescent="0.25">
      <c r="A601" s="136">
        <v>544</v>
      </c>
      <c r="B601" s="179" t="s">
        <v>1193</v>
      </c>
      <c r="C601" s="5" t="s">
        <v>18</v>
      </c>
      <c r="D601" s="298">
        <v>264703</v>
      </c>
      <c r="E601" s="174"/>
      <c r="F601" s="53" t="s">
        <v>1194</v>
      </c>
      <c r="G601" s="54"/>
      <c r="H601" s="55">
        <v>101</v>
      </c>
      <c r="I601" s="180">
        <v>10</v>
      </c>
      <c r="J601" s="284" t="s">
        <v>334</v>
      </c>
      <c r="K601" s="373" t="s">
        <v>1619</v>
      </c>
      <c r="L601" s="341">
        <v>16</v>
      </c>
      <c r="M601" s="56">
        <f t="shared" si="41"/>
        <v>63</v>
      </c>
      <c r="N601" s="1">
        <v>10.97</v>
      </c>
      <c r="O601" s="57">
        <f t="shared" si="42"/>
        <v>691.11</v>
      </c>
      <c r="P601" s="204"/>
      <c r="Q601" s="212"/>
    </row>
    <row r="602" spans="1:17" ht="32.25" customHeight="1" x14ac:dyDescent="0.25">
      <c r="A602" s="136">
        <v>545</v>
      </c>
      <c r="B602" s="179" t="s">
        <v>1195</v>
      </c>
      <c r="C602" s="5" t="s">
        <v>18</v>
      </c>
      <c r="D602" s="298">
        <v>981692</v>
      </c>
      <c r="E602" s="174"/>
      <c r="F602" s="53" t="s">
        <v>1175</v>
      </c>
      <c r="G602" s="54"/>
      <c r="H602" s="55">
        <v>101</v>
      </c>
      <c r="I602" s="180">
        <v>16</v>
      </c>
      <c r="J602" s="284" t="s">
        <v>334</v>
      </c>
      <c r="K602" s="373" t="s">
        <v>1788</v>
      </c>
      <c r="L602" s="341"/>
      <c r="M602" s="56">
        <f t="shared" si="41"/>
        <v>101</v>
      </c>
      <c r="N602" s="1">
        <v>14.64</v>
      </c>
      <c r="O602" s="57">
        <f t="shared" si="42"/>
        <v>1478.64</v>
      </c>
      <c r="P602" s="204"/>
      <c r="Q602" s="212"/>
    </row>
    <row r="603" spans="1:17" ht="32.25" customHeight="1" x14ac:dyDescent="0.25">
      <c r="A603" s="136">
        <v>546</v>
      </c>
      <c r="B603" s="179" t="s">
        <v>1196</v>
      </c>
      <c r="C603" s="5" t="s">
        <v>18</v>
      </c>
      <c r="D603" s="298">
        <v>628220</v>
      </c>
      <c r="E603" s="174"/>
      <c r="F603" s="53" t="s">
        <v>1197</v>
      </c>
      <c r="G603" s="54"/>
      <c r="H603" s="55">
        <v>107</v>
      </c>
      <c r="I603" s="180">
        <v>12</v>
      </c>
      <c r="J603" s="284" t="s">
        <v>334</v>
      </c>
      <c r="K603" s="373" t="s">
        <v>1619</v>
      </c>
      <c r="L603" s="341"/>
      <c r="M603" s="56">
        <f t="shared" si="41"/>
        <v>107</v>
      </c>
      <c r="N603" s="1">
        <v>3.47</v>
      </c>
      <c r="O603" s="57">
        <f t="shared" si="42"/>
        <v>371.29</v>
      </c>
      <c r="P603" s="204"/>
      <c r="Q603" s="212"/>
    </row>
    <row r="604" spans="1:17" ht="32.25" customHeight="1" x14ac:dyDescent="0.25">
      <c r="A604" s="136">
        <v>547</v>
      </c>
      <c r="B604" s="179" t="s">
        <v>1198</v>
      </c>
      <c r="C604" s="5" t="s">
        <v>18</v>
      </c>
      <c r="D604" s="298">
        <v>649869</v>
      </c>
      <c r="E604" s="174"/>
      <c r="F604" s="53" t="s">
        <v>1175</v>
      </c>
      <c r="G604" s="54"/>
      <c r="H604" s="55">
        <v>91</v>
      </c>
      <c r="I604" s="180">
        <v>16</v>
      </c>
      <c r="J604" s="284" t="s">
        <v>334</v>
      </c>
      <c r="K604" s="309" t="s">
        <v>1713</v>
      </c>
      <c r="L604" s="341"/>
      <c r="M604" s="56">
        <f t="shared" si="41"/>
        <v>91</v>
      </c>
      <c r="N604" s="1">
        <v>11.39</v>
      </c>
      <c r="O604" s="57">
        <f t="shared" si="42"/>
        <v>1036.49</v>
      </c>
      <c r="P604" s="204"/>
      <c r="Q604" s="212"/>
    </row>
    <row r="605" spans="1:17" ht="32.25" customHeight="1" x14ac:dyDescent="0.25">
      <c r="A605" s="136">
        <v>548</v>
      </c>
      <c r="B605" s="179" t="s">
        <v>1199</v>
      </c>
      <c r="C605" s="5" t="s">
        <v>18</v>
      </c>
      <c r="D605" s="298">
        <v>56527</v>
      </c>
      <c r="E605" s="174"/>
      <c r="F605" s="53" t="s">
        <v>1197</v>
      </c>
      <c r="G605" s="54"/>
      <c r="H605" s="55">
        <v>110</v>
      </c>
      <c r="I605" s="180">
        <v>12</v>
      </c>
      <c r="J605" s="284" t="s">
        <v>334</v>
      </c>
      <c r="K605" s="309" t="s">
        <v>1788</v>
      </c>
      <c r="L605" s="341"/>
      <c r="M605" s="56">
        <f t="shared" si="41"/>
        <v>110</v>
      </c>
      <c r="N605" s="1">
        <v>12.75</v>
      </c>
      <c r="O605" s="57">
        <f t="shared" si="42"/>
        <v>1402.5</v>
      </c>
      <c r="P605" s="204"/>
      <c r="Q605" s="212"/>
    </row>
    <row r="606" spans="1:17" ht="32.25" customHeight="1" x14ac:dyDescent="0.25">
      <c r="A606" s="136">
        <v>549</v>
      </c>
      <c r="B606" s="179" t="s">
        <v>1200</v>
      </c>
      <c r="C606" s="179" t="s">
        <v>18</v>
      </c>
      <c r="D606" s="298">
        <v>56281</v>
      </c>
      <c r="E606" s="174"/>
      <c r="F606" s="53" t="s">
        <v>1201</v>
      </c>
      <c r="G606" s="54"/>
      <c r="H606" s="55">
        <v>98</v>
      </c>
      <c r="I606" s="180">
        <v>36</v>
      </c>
      <c r="J606" s="284" t="s">
        <v>334</v>
      </c>
      <c r="K606" s="373" t="s">
        <v>1787</v>
      </c>
      <c r="L606" s="341"/>
      <c r="M606" s="56">
        <f t="shared" si="41"/>
        <v>98</v>
      </c>
      <c r="N606" s="1">
        <v>31.81</v>
      </c>
      <c r="O606" s="57">
        <f t="shared" si="42"/>
        <v>3117.3799999999997</v>
      </c>
      <c r="P606" s="204"/>
      <c r="Q606" s="212"/>
    </row>
    <row r="607" spans="1:17" ht="32.25" customHeight="1" x14ac:dyDescent="0.25">
      <c r="A607" s="136">
        <v>550</v>
      </c>
      <c r="B607" s="179" t="s">
        <v>1202</v>
      </c>
      <c r="C607" s="179" t="s">
        <v>18</v>
      </c>
      <c r="D607" s="298">
        <v>150837</v>
      </c>
      <c r="E607" s="174"/>
      <c r="F607" s="53" t="s">
        <v>1203</v>
      </c>
      <c r="G607" s="54"/>
      <c r="H607" s="55">
        <v>90</v>
      </c>
      <c r="I607" s="180">
        <v>24</v>
      </c>
      <c r="J607" s="284" t="s">
        <v>16</v>
      </c>
      <c r="K607" s="309" t="s">
        <v>1787</v>
      </c>
      <c r="L607" s="341"/>
      <c r="M607" s="56">
        <f t="shared" si="41"/>
        <v>90</v>
      </c>
      <c r="N607" s="1">
        <v>25.26</v>
      </c>
      <c r="O607" s="57">
        <f t="shared" si="42"/>
        <v>2273.4</v>
      </c>
      <c r="P607" s="204"/>
      <c r="Q607" s="212"/>
    </row>
    <row r="608" spans="1:17" ht="32.25" customHeight="1" x14ac:dyDescent="0.25">
      <c r="A608" s="136">
        <v>551</v>
      </c>
      <c r="B608" s="84" t="s">
        <v>1204</v>
      </c>
      <c r="C608" s="5" t="s">
        <v>18</v>
      </c>
      <c r="D608" s="298">
        <v>628184</v>
      </c>
      <c r="E608" s="174"/>
      <c r="F608" s="53" t="s">
        <v>1205</v>
      </c>
      <c r="G608" s="54"/>
      <c r="H608" s="55">
        <v>96</v>
      </c>
      <c r="I608" s="180">
        <v>7</v>
      </c>
      <c r="J608" s="284" t="s">
        <v>334</v>
      </c>
      <c r="K608" s="373" t="s">
        <v>1786</v>
      </c>
      <c r="L608" s="341">
        <v>6</v>
      </c>
      <c r="M608" s="56">
        <f t="shared" si="41"/>
        <v>112</v>
      </c>
      <c r="N608" s="1">
        <v>9.14</v>
      </c>
      <c r="O608" s="57">
        <f t="shared" si="42"/>
        <v>1023.6800000000001</v>
      </c>
      <c r="P608" s="204"/>
      <c r="Q608" s="212"/>
    </row>
    <row r="609" spans="1:17" ht="32.25" customHeight="1" x14ac:dyDescent="0.25">
      <c r="A609" s="466"/>
      <c r="B609" s="467"/>
      <c r="C609" s="467"/>
      <c r="D609" s="467"/>
      <c r="E609" s="467"/>
      <c r="F609" s="467"/>
      <c r="G609" s="467"/>
      <c r="H609" s="467"/>
      <c r="I609" s="467"/>
      <c r="J609" s="467"/>
      <c r="K609" s="467"/>
      <c r="L609" s="467"/>
      <c r="M609" s="467"/>
      <c r="N609" s="468"/>
      <c r="O609" s="111">
        <f>SUM(O3:O608)</f>
        <v>5491706.5879999986</v>
      </c>
      <c r="P609" s="210"/>
      <c r="Q609" s="212"/>
    </row>
    <row r="610" spans="1:17" ht="32.25" customHeight="1" x14ac:dyDescent="0.25">
      <c r="A610" s="469" t="s">
        <v>1206</v>
      </c>
      <c r="B610" s="469"/>
      <c r="C610" s="26"/>
      <c r="D610" s="6"/>
      <c r="E610" s="112"/>
      <c r="F610" s="112"/>
      <c r="G610" s="113"/>
      <c r="H610" s="114"/>
      <c r="I610" s="115"/>
      <c r="J610" s="112"/>
      <c r="K610" s="112"/>
      <c r="L610" s="359"/>
      <c r="M610" s="114"/>
      <c r="N610" s="116"/>
      <c r="O610" s="117"/>
      <c r="P610" s="112"/>
      <c r="Q610" s="216"/>
    </row>
    <row r="611" spans="1:17" ht="32.25" customHeight="1" x14ac:dyDescent="0.25">
      <c r="A611" s="447" t="s">
        <v>1207</v>
      </c>
      <c r="B611" s="447"/>
      <c r="C611" s="27" t="str">
        <f>DOLLAR(SUM(O4:O9),2)</f>
        <v>$171,774.13</v>
      </c>
      <c r="D611" s="7"/>
      <c r="E611" s="112"/>
      <c r="F611" s="112"/>
      <c r="G611" s="113"/>
      <c r="H611" s="114"/>
      <c r="I611" s="115"/>
      <c r="J611" s="112"/>
      <c r="K611" s="112"/>
      <c r="L611" s="359"/>
      <c r="M611" s="114"/>
      <c r="N611" s="116"/>
      <c r="O611" s="117"/>
      <c r="P611" s="112"/>
      <c r="Q611" s="216"/>
    </row>
    <row r="612" spans="1:17" ht="32.25" customHeight="1" x14ac:dyDescent="0.25">
      <c r="A612" s="447" t="s">
        <v>1208</v>
      </c>
      <c r="B612" s="447"/>
      <c r="C612" s="27" t="str">
        <f>DOLLAR(SUM(O11:O53),2)</f>
        <v>$334,892.28</v>
      </c>
      <c r="D612" s="7"/>
      <c r="E612" s="118"/>
      <c r="F612" s="118"/>
      <c r="G612" s="118"/>
      <c r="H612" s="118"/>
      <c r="I612" s="118"/>
      <c r="J612" s="112"/>
      <c r="K612" s="118"/>
      <c r="L612" s="360"/>
      <c r="M612" s="118"/>
      <c r="N612" s="118"/>
      <c r="O612" s="333"/>
      <c r="P612" s="328"/>
      <c r="Q612" s="216"/>
    </row>
    <row r="613" spans="1:17" ht="32.25" customHeight="1" x14ac:dyDescent="0.25">
      <c r="A613" s="447" t="s">
        <v>1209</v>
      </c>
      <c r="B613" s="447"/>
      <c r="C613" s="27" t="str">
        <f>DOLLAR(SUM(O55:O107),2)</f>
        <v>$474,100.49</v>
      </c>
      <c r="D613" s="7"/>
      <c r="E613" s="118"/>
      <c r="F613" s="118"/>
      <c r="G613" s="118"/>
      <c r="H613" s="118"/>
      <c r="I613" s="118"/>
      <c r="J613" s="112"/>
      <c r="K613" s="118"/>
      <c r="L613" s="360"/>
      <c r="M613" s="118"/>
      <c r="N613" s="118"/>
      <c r="O613" s="333"/>
      <c r="P613" s="328"/>
      <c r="Q613" s="216"/>
    </row>
    <row r="614" spans="1:17" ht="32.25" customHeight="1" x14ac:dyDescent="0.25">
      <c r="A614" s="447" t="s">
        <v>1210</v>
      </c>
      <c r="B614" s="447"/>
      <c r="C614" s="27" t="str">
        <f>DOLLAR(SUM(O109:O132),2)</f>
        <v>$143,285.44</v>
      </c>
      <c r="D614" s="7"/>
      <c r="E614" s="118"/>
      <c r="F614" s="118"/>
      <c r="G614" s="118"/>
      <c r="H614" s="118"/>
      <c r="I614" s="118"/>
      <c r="J614" s="112"/>
      <c r="K614" s="118"/>
      <c r="L614" s="360"/>
      <c r="M614" s="118"/>
      <c r="N614" s="118"/>
      <c r="O614" s="333"/>
      <c r="P614" s="328"/>
      <c r="Q614" s="216"/>
    </row>
    <row r="615" spans="1:17" ht="32.25" customHeight="1" x14ac:dyDescent="0.25">
      <c r="A615" s="447" t="s">
        <v>1603</v>
      </c>
      <c r="B615" s="447"/>
      <c r="C615" s="27" t="str">
        <f>DOLLAR(SUM(O134:O160),2)</f>
        <v>$429,281.87</v>
      </c>
      <c r="D615" s="7"/>
      <c r="E615" s="118"/>
      <c r="F615" s="118"/>
      <c r="G615" s="118"/>
      <c r="H615" s="118"/>
      <c r="I615" s="118"/>
      <c r="J615" s="112"/>
      <c r="K615" s="118"/>
      <c r="L615" s="360"/>
      <c r="M615" s="118"/>
      <c r="N615" s="118"/>
      <c r="O615" s="333"/>
      <c r="P615" s="328"/>
      <c r="Q615" s="216"/>
    </row>
    <row r="616" spans="1:17" ht="32.25" customHeight="1" x14ac:dyDescent="0.25">
      <c r="A616" s="447" t="s">
        <v>1211</v>
      </c>
      <c r="B616" s="447"/>
      <c r="C616" s="27" t="str">
        <f>DOLLAR(SUM(O162:O205),2)</f>
        <v>$306,017.52</v>
      </c>
      <c r="D616" s="7"/>
      <c r="E616" s="118"/>
      <c r="F616" s="118"/>
      <c r="G616" s="118"/>
      <c r="H616" s="118"/>
      <c r="I616" s="118"/>
      <c r="J616" s="112"/>
      <c r="K616" s="118"/>
      <c r="L616" s="360"/>
      <c r="M616" s="118"/>
      <c r="N616" s="118"/>
      <c r="O616" s="333"/>
      <c r="P616" s="328"/>
      <c r="Q616" s="216"/>
    </row>
    <row r="617" spans="1:17" ht="32.25" customHeight="1" x14ac:dyDescent="0.25">
      <c r="A617" s="447" t="s">
        <v>1212</v>
      </c>
      <c r="B617" s="447"/>
      <c r="C617" s="27" t="str">
        <f>DOLLAR(SUM(O207:O214),2)</f>
        <v>$70,858.26</v>
      </c>
      <c r="D617" s="7"/>
      <c r="E617" s="118"/>
      <c r="F617" s="118"/>
      <c r="G617" s="118"/>
      <c r="H617" s="118"/>
      <c r="I617" s="118"/>
      <c r="J617" s="112"/>
      <c r="K617" s="118"/>
      <c r="L617" s="360"/>
      <c r="M617" s="118"/>
      <c r="N617" s="118"/>
      <c r="O617" s="333"/>
      <c r="P617" s="328"/>
      <c r="Q617" s="216"/>
    </row>
    <row r="618" spans="1:17" ht="32.25" customHeight="1" x14ac:dyDescent="0.25">
      <c r="A618" s="447" t="s">
        <v>1213</v>
      </c>
      <c r="B618" s="447"/>
      <c r="C618" s="27" t="str">
        <f>DOLLAR(SUM(O216:O255),2)</f>
        <v>$396,803.67</v>
      </c>
      <c r="D618" s="7"/>
      <c r="E618" s="118"/>
      <c r="F618" s="118"/>
      <c r="G618" s="118"/>
      <c r="H618" s="118"/>
      <c r="I618" s="118"/>
      <c r="J618" s="112"/>
      <c r="K618" s="118"/>
      <c r="L618" s="360"/>
      <c r="M618" s="118"/>
      <c r="N618" s="118"/>
      <c r="O618" s="333"/>
      <c r="P618" s="328"/>
      <c r="Q618" s="216"/>
    </row>
    <row r="619" spans="1:17" ht="32.25" customHeight="1" x14ac:dyDescent="0.25">
      <c r="A619" s="447" t="s">
        <v>1214</v>
      </c>
      <c r="B619" s="447"/>
      <c r="C619" s="28" t="str">
        <f>DOLLAR(D619,2)</f>
        <v>$182,069.28</v>
      </c>
      <c r="D619" s="30">
        <f>SUM(O257:O278,O312:O318,O587:O608)</f>
        <v>182069.27999999991</v>
      </c>
      <c r="E619" s="118"/>
      <c r="F619" s="118"/>
      <c r="G619" s="118"/>
      <c r="H619" s="118"/>
      <c r="I619" s="118"/>
      <c r="J619" s="112"/>
      <c r="K619" s="118"/>
      <c r="L619" s="360"/>
      <c r="M619" s="118"/>
      <c r="N619" s="118"/>
      <c r="O619" s="333"/>
      <c r="P619" s="328"/>
      <c r="Q619" s="216"/>
    </row>
    <row r="620" spans="1:17" ht="32.25" customHeight="1" x14ac:dyDescent="0.25">
      <c r="A620" s="447" t="s">
        <v>1215</v>
      </c>
      <c r="B620" s="447"/>
      <c r="C620" s="27" t="str">
        <f>DOLLAR(SUM(O280:O310),2)</f>
        <v>$281,189.91</v>
      </c>
      <c r="D620" s="7"/>
      <c r="E620" s="118"/>
      <c r="F620" s="118"/>
      <c r="G620" s="118"/>
      <c r="H620" s="118"/>
      <c r="I620" s="118"/>
      <c r="J620" s="112"/>
      <c r="K620" s="118"/>
      <c r="L620" s="360"/>
      <c r="M620" s="118"/>
      <c r="N620" s="118"/>
      <c r="O620" s="333"/>
      <c r="P620" s="328"/>
      <c r="Q620" s="216"/>
    </row>
    <row r="621" spans="1:17" ht="32.25" customHeight="1" x14ac:dyDescent="0.25">
      <c r="A621" s="447" t="s">
        <v>1216</v>
      </c>
      <c r="B621" s="447"/>
      <c r="C621" s="27" t="str">
        <f>DOLLAR(SUM(O320:O344),2)</f>
        <v>$241,689.43</v>
      </c>
      <c r="D621" s="7"/>
      <c r="E621" s="118"/>
      <c r="F621" s="118"/>
      <c r="G621" s="118"/>
      <c r="H621" s="118"/>
      <c r="I621" s="118"/>
      <c r="J621" s="112"/>
      <c r="K621" s="118"/>
      <c r="L621" s="360"/>
      <c r="M621" s="118"/>
      <c r="N621" s="118"/>
      <c r="O621" s="333"/>
      <c r="P621" s="328"/>
      <c r="Q621" s="216"/>
    </row>
    <row r="622" spans="1:17" ht="32.25" customHeight="1" x14ac:dyDescent="0.25">
      <c r="A622" s="447" t="s">
        <v>1217</v>
      </c>
      <c r="B622" s="447"/>
      <c r="C622" s="27" t="str">
        <f>DOLLAR(SUM(O346:O370),2)</f>
        <v>$266,103.47</v>
      </c>
      <c r="D622" s="7"/>
      <c r="E622" s="118"/>
      <c r="F622" s="118"/>
      <c r="G622" s="118"/>
      <c r="H622" s="118"/>
      <c r="I622" s="118"/>
      <c r="J622" s="112"/>
      <c r="K622" s="118"/>
      <c r="L622" s="360"/>
      <c r="M622" s="118"/>
      <c r="N622" s="118"/>
      <c r="O622" s="333"/>
      <c r="P622" s="328"/>
      <c r="Q622" s="216"/>
    </row>
    <row r="623" spans="1:17" ht="32.25" customHeight="1" x14ac:dyDescent="0.25">
      <c r="A623" s="447" t="s">
        <v>1218</v>
      </c>
      <c r="B623" s="447"/>
      <c r="C623" s="27" t="str">
        <f>DOLLAR(SUM(O372:O437),2)</f>
        <v>$372,339.98</v>
      </c>
      <c r="D623" s="7"/>
      <c r="E623" s="118"/>
      <c r="F623" s="118"/>
      <c r="G623" s="118"/>
      <c r="H623" s="118"/>
      <c r="I623" s="118"/>
      <c r="J623" s="112"/>
      <c r="K623" s="118"/>
      <c r="L623" s="360"/>
      <c r="M623" s="118"/>
      <c r="N623" s="118"/>
      <c r="O623" s="333"/>
      <c r="P623" s="328"/>
      <c r="Q623" s="216"/>
    </row>
    <row r="624" spans="1:17" ht="32.25" customHeight="1" x14ac:dyDescent="0.25">
      <c r="A624" s="447" t="s">
        <v>1219</v>
      </c>
      <c r="B624" s="447"/>
      <c r="C624" s="27" t="str">
        <f>DOLLAR(SUM(O439:O462),2)</f>
        <v>$187,628.43</v>
      </c>
      <c r="D624" s="7"/>
      <c r="E624" s="118"/>
      <c r="F624" s="118"/>
      <c r="G624" s="118"/>
      <c r="H624" s="118"/>
      <c r="I624" s="118"/>
      <c r="J624" s="112"/>
      <c r="K624" s="118"/>
      <c r="L624" s="360"/>
      <c r="M624" s="118"/>
      <c r="N624" s="118"/>
      <c r="O624" s="333"/>
      <c r="P624" s="328"/>
      <c r="Q624" s="216"/>
    </row>
    <row r="625" spans="1:17" ht="32.25" customHeight="1" x14ac:dyDescent="0.25">
      <c r="A625" s="447" t="s">
        <v>1220</v>
      </c>
      <c r="B625" s="447"/>
      <c r="C625" s="27" t="str">
        <f>DOLLAR(SUM(O464:O481),2)</f>
        <v>$540,613.13</v>
      </c>
      <c r="D625" s="7"/>
      <c r="E625" s="118"/>
      <c r="F625" s="118"/>
      <c r="G625" s="118"/>
      <c r="H625" s="118"/>
      <c r="I625" s="118"/>
      <c r="J625" s="112"/>
      <c r="K625" s="118"/>
      <c r="L625" s="360"/>
      <c r="M625" s="118"/>
      <c r="N625" s="118"/>
      <c r="O625" s="333"/>
      <c r="P625" s="328"/>
      <c r="Q625" s="216"/>
    </row>
    <row r="626" spans="1:17" ht="32.25" customHeight="1" x14ac:dyDescent="0.25">
      <c r="A626" s="447" t="s">
        <v>1221</v>
      </c>
      <c r="B626" s="447"/>
      <c r="C626" s="27" t="str">
        <f>DOLLAR(SUM(O483:O502),2)</f>
        <v>$411,255.51</v>
      </c>
      <c r="D626" s="7"/>
      <c r="E626" s="118"/>
      <c r="F626" s="118"/>
      <c r="G626" s="118"/>
      <c r="H626" s="118"/>
      <c r="I626" s="118"/>
      <c r="J626" s="112"/>
      <c r="K626" s="118"/>
      <c r="L626" s="360"/>
      <c r="M626" s="118"/>
      <c r="N626" s="118"/>
      <c r="O626" s="333"/>
      <c r="P626" s="328"/>
      <c r="Q626" s="216"/>
    </row>
    <row r="627" spans="1:17" ht="32.25" customHeight="1" x14ac:dyDescent="0.25">
      <c r="A627" s="138"/>
      <c r="B627" s="169" t="s">
        <v>1222</v>
      </c>
      <c r="C627" s="27" t="str">
        <f>DOLLAR(SUM(O504:O533),2)</f>
        <v>$224,848.08</v>
      </c>
      <c r="D627" s="7"/>
      <c r="E627" s="118"/>
      <c r="F627" s="118"/>
      <c r="G627" s="118"/>
      <c r="H627" s="118"/>
      <c r="I627" s="118"/>
      <c r="J627" s="112"/>
      <c r="K627" s="118"/>
      <c r="L627" s="360"/>
      <c r="M627" s="118"/>
      <c r="N627" s="118"/>
      <c r="O627" s="333"/>
      <c r="P627" s="328"/>
      <c r="Q627" s="216"/>
    </row>
    <row r="628" spans="1:17" ht="32.25" customHeight="1" x14ac:dyDescent="0.25">
      <c r="A628" s="447" t="s">
        <v>1223</v>
      </c>
      <c r="B628" s="447"/>
      <c r="C628" s="29" t="str">
        <f>DOLLAR(SUM(O535:O585),2)</f>
        <v>$456,955.71</v>
      </c>
      <c r="D628" s="7"/>
      <c r="E628" s="118"/>
      <c r="F628" s="118"/>
      <c r="G628" s="118"/>
      <c r="H628" s="118"/>
      <c r="I628" s="118"/>
      <c r="J628" s="112"/>
      <c r="K628" s="118"/>
      <c r="L628" s="360"/>
      <c r="M628" s="118"/>
      <c r="N628" s="118"/>
      <c r="O628" s="333"/>
      <c r="P628" s="328"/>
      <c r="Q628" s="216"/>
    </row>
    <row r="629" spans="1:17" ht="32.25" customHeight="1" x14ac:dyDescent="0.25">
      <c r="A629" s="195"/>
      <c r="B629" s="169" t="s">
        <v>1224</v>
      </c>
      <c r="C629" s="27" t="str">
        <f>DOLLAR(end,2)</f>
        <v>$5,491,706.59</v>
      </c>
      <c r="D629" s="7"/>
      <c r="E629" s="118"/>
      <c r="F629" s="118"/>
      <c r="G629" s="118"/>
      <c r="H629" s="118"/>
      <c r="I629" s="118"/>
      <c r="J629" s="112"/>
      <c r="K629" s="118"/>
      <c r="L629" s="360"/>
      <c r="M629" s="118"/>
      <c r="N629" s="118"/>
      <c r="O629" s="333"/>
      <c r="P629" s="328"/>
      <c r="Q629" s="364"/>
    </row>
    <row r="630" spans="1:17" ht="32.25" hidden="1" customHeight="1" x14ac:dyDescent="0.25">
      <c r="A630" s="195"/>
      <c r="B630" s="196"/>
      <c r="C630" s="196"/>
      <c r="D630" s="198"/>
      <c r="E630" s="196"/>
      <c r="F630" s="196"/>
      <c r="G630" s="196"/>
      <c r="H630" s="196"/>
      <c r="I630" s="196"/>
      <c r="J630" s="196"/>
      <c r="K630" s="198"/>
      <c r="L630" s="361"/>
      <c r="M630" s="196"/>
      <c r="N630" s="198"/>
      <c r="O630" s="334"/>
      <c r="P630" s="329"/>
      <c r="Q630" s="366"/>
    </row>
    <row r="631" spans="1:17" ht="32.25" hidden="1" customHeight="1" x14ac:dyDescent="0.25">
      <c r="A631" s="195"/>
      <c r="B631" s="196"/>
      <c r="C631" s="196"/>
      <c r="D631" s="198"/>
      <c r="E631" s="196"/>
      <c r="F631" s="196"/>
      <c r="G631" s="196"/>
      <c r="H631" s="196"/>
      <c r="I631" s="196"/>
      <c r="J631" s="196"/>
      <c r="K631" s="198"/>
      <c r="L631" s="361"/>
      <c r="M631" s="196"/>
      <c r="N631" s="198"/>
      <c r="O631" s="334"/>
      <c r="P631" s="329"/>
      <c r="Q631" s="365"/>
    </row>
    <row r="632" spans="1:17" ht="32.25" hidden="1" customHeight="1" x14ac:dyDescent="0.25">
      <c r="A632" s="195"/>
      <c r="B632" s="196"/>
      <c r="C632" s="196"/>
      <c r="D632" s="198"/>
      <c r="E632" s="196"/>
      <c r="F632" s="196"/>
      <c r="G632" s="196"/>
      <c r="H632" s="196"/>
      <c r="I632" s="196"/>
      <c r="J632" s="196"/>
      <c r="K632" s="198"/>
      <c r="L632" s="361"/>
      <c r="M632" s="196"/>
      <c r="N632" s="198"/>
      <c r="O632" s="334"/>
      <c r="P632" s="329"/>
    </row>
    <row r="633" spans="1:17" ht="32.25" hidden="1" customHeight="1" x14ac:dyDescent="0.25">
      <c r="A633" s="195"/>
      <c r="B633" s="196"/>
      <c r="C633" s="196"/>
      <c r="D633" s="198"/>
      <c r="E633" s="196"/>
      <c r="F633" s="196"/>
      <c r="G633" s="196"/>
      <c r="H633" s="196"/>
      <c r="I633" s="196"/>
      <c r="J633" s="196"/>
      <c r="K633" s="198"/>
      <c r="L633" s="361"/>
      <c r="M633" s="196"/>
      <c r="N633" s="198"/>
      <c r="O633" s="334"/>
      <c r="P633" s="329"/>
    </row>
    <row r="634" spans="1:17" ht="32.25" hidden="1" customHeight="1" x14ac:dyDescent="0.25">
      <c r="A634" s="195"/>
      <c r="B634" s="196"/>
      <c r="C634" s="196"/>
      <c r="D634" s="198"/>
      <c r="E634" s="196"/>
      <c r="F634" s="196"/>
      <c r="G634" s="196"/>
      <c r="H634" s="196"/>
      <c r="I634" s="196"/>
      <c r="J634" s="196"/>
      <c r="K634" s="198"/>
      <c r="L634" s="361"/>
      <c r="M634" s="196"/>
      <c r="N634" s="198"/>
      <c r="O634" s="334"/>
      <c r="P634" s="329"/>
    </row>
    <row r="635" spans="1:17" ht="32.25" hidden="1" customHeight="1" x14ac:dyDescent="0.25">
      <c r="A635" s="195"/>
      <c r="B635" s="196"/>
      <c r="C635" s="196"/>
      <c r="D635" s="198"/>
      <c r="E635" s="196"/>
      <c r="F635" s="196"/>
      <c r="G635" s="196"/>
      <c r="H635" s="196"/>
      <c r="I635" s="196"/>
      <c r="J635" s="196"/>
      <c r="K635" s="198"/>
      <c r="L635" s="361"/>
      <c r="M635" s="196"/>
      <c r="N635" s="198"/>
      <c r="O635" s="334"/>
      <c r="P635" s="329"/>
    </row>
    <row r="636" spans="1:17" ht="32.25" hidden="1" customHeight="1" x14ac:dyDescent="0.25">
      <c r="A636" s="195"/>
      <c r="B636" s="196"/>
      <c r="C636" s="196"/>
      <c r="D636" s="198"/>
      <c r="E636" s="196"/>
      <c r="F636" s="196"/>
      <c r="G636" s="196"/>
      <c r="H636" s="196"/>
      <c r="I636" s="196"/>
      <c r="J636" s="196"/>
      <c r="K636" s="198"/>
      <c r="L636" s="361"/>
      <c r="M636" s="196"/>
      <c r="N636" s="198"/>
      <c r="O636" s="334"/>
      <c r="P636" s="329"/>
    </row>
    <row r="637" spans="1:17" ht="32.25" hidden="1" customHeight="1" x14ac:dyDescent="0.25">
      <c r="A637" s="195"/>
      <c r="B637" s="196"/>
      <c r="C637" s="196"/>
      <c r="D637" s="198"/>
      <c r="E637" s="196"/>
      <c r="F637" s="196"/>
      <c r="G637" s="196"/>
      <c r="H637" s="196"/>
      <c r="I637" s="196"/>
      <c r="J637" s="196"/>
      <c r="K637" s="198"/>
      <c r="L637" s="361"/>
      <c r="M637" s="196"/>
      <c r="N637" s="198"/>
      <c r="O637" s="334"/>
      <c r="P637" s="329"/>
    </row>
    <row r="638" spans="1:17" ht="32.25" hidden="1" customHeight="1" x14ac:dyDescent="0.25">
      <c r="A638" s="195"/>
      <c r="B638" s="196"/>
      <c r="C638" s="196"/>
      <c r="D638" s="198"/>
      <c r="E638" s="196"/>
      <c r="F638" s="196"/>
      <c r="G638" s="196"/>
      <c r="H638" s="196"/>
      <c r="I638" s="196"/>
      <c r="J638" s="196"/>
      <c r="K638" s="198"/>
      <c r="L638" s="361"/>
      <c r="M638" s="196"/>
      <c r="N638" s="198"/>
      <c r="O638" s="334"/>
      <c r="P638" s="329"/>
    </row>
    <row r="639" spans="1:17" ht="32.25" hidden="1" customHeight="1" x14ac:dyDescent="0.25">
      <c r="A639" s="195"/>
      <c r="B639" s="196"/>
      <c r="C639" s="196"/>
      <c r="D639" s="198"/>
      <c r="E639" s="196"/>
      <c r="F639" s="196"/>
      <c r="G639" s="196"/>
      <c r="H639" s="196"/>
      <c r="I639" s="196"/>
      <c r="J639" s="196"/>
      <c r="K639" s="198"/>
      <c r="L639" s="361"/>
      <c r="M639" s="196"/>
      <c r="N639" s="198"/>
      <c r="O639" s="334"/>
      <c r="P639" s="329"/>
    </row>
    <row r="640" spans="1:17" ht="32.25" hidden="1" customHeight="1" x14ac:dyDescent="0.25">
      <c r="A640" s="195"/>
      <c r="B640" s="196"/>
      <c r="C640" s="196"/>
      <c r="D640" s="198"/>
      <c r="E640" s="196"/>
      <c r="F640" s="196"/>
      <c r="G640" s="196"/>
      <c r="H640" s="196"/>
      <c r="I640" s="196"/>
      <c r="J640" s="196"/>
      <c r="K640" s="198"/>
      <c r="L640" s="361"/>
      <c r="M640" s="196"/>
      <c r="N640" s="198"/>
      <c r="O640" s="334"/>
      <c r="P640" s="329"/>
    </row>
    <row r="641" spans="1:16" ht="32.25" hidden="1" customHeight="1" x14ac:dyDescent="0.25">
      <c r="A641" s="195"/>
      <c r="B641" s="196"/>
      <c r="C641" s="196"/>
      <c r="D641" s="198"/>
      <c r="E641" s="196"/>
      <c r="F641" s="196"/>
      <c r="G641" s="196"/>
      <c r="H641" s="196"/>
      <c r="I641" s="196"/>
      <c r="J641" s="196"/>
      <c r="K641" s="198"/>
      <c r="L641" s="361"/>
      <c r="M641" s="196"/>
      <c r="N641" s="198"/>
      <c r="O641" s="334"/>
      <c r="P641" s="329"/>
    </row>
    <row r="642" spans="1:16" ht="32.25" hidden="1" customHeight="1" x14ac:dyDescent="0.25">
      <c r="A642" s="195"/>
      <c r="B642" s="196"/>
      <c r="C642" s="196"/>
      <c r="D642" s="198"/>
      <c r="E642" s="196"/>
      <c r="F642" s="196"/>
      <c r="G642" s="196"/>
      <c r="H642" s="196"/>
      <c r="I642" s="196"/>
      <c r="J642" s="196"/>
      <c r="K642" s="198"/>
      <c r="L642" s="361"/>
      <c r="M642" s="196"/>
      <c r="N642" s="198"/>
      <c r="O642" s="334"/>
      <c r="P642" s="329"/>
    </row>
    <row r="643" spans="1:16" ht="0" hidden="1" customHeight="1" x14ac:dyDescent="0.25">
      <c r="A643" s="168"/>
      <c r="B643" s="119"/>
      <c r="C643" s="119"/>
      <c r="D643" s="197"/>
      <c r="E643" s="119"/>
      <c r="F643" s="119"/>
      <c r="G643" s="119"/>
      <c r="H643" s="119"/>
      <c r="I643" s="119"/>
      <c r="J643" s="119"/>
      <c r="K643" s="197"/>
      <c r="L643" s="362"/>
      <c r="M643" s="119"/>
      <c r="N643" s="197"/>
      <c r="O643" s="335"/>
      <c r="P643" s="330"/>
    </row>
  </sheetData>
  <sortState xmlns:xlrd2="http://schemas.microsoft.com/office/spreadsheetml/2017/richdata2" ref="A464:P481">
    <sortCondition ref="B464:B481"/>
  </sortState>
  <mergeCells count="429">
    <mergeCell ref="O388:O389"/>
    <mergeCell ref="P388:P389"/>
    <mergeCell ref="O390:O391"/>
    <mergeCell ref="P390:P391"/>
    <mergeCell ref="A390:A391"/>
    <mergeCell ref="B390:B391"/>
    <mergeCell ref="D390:D391"/>
    <mergeCell ref="H390:H391"/>
    <mergeCell ref="I390:I391"/>
    <mergeCell ref="K390:K391"/>
    <mergeCell ref="L390:L391"/>
    <mergeCell ref="M390:M391"/>
    <mergeCell ref="N390:N391"/>
    <mergeCell ref="O386:O387"/>
    <mergeCell ref="P386:P387"/>
    <mergeCell ref="D386:D387"/>
    <mergeCell ref="A386:A387"/>
    <mergeCell ref="B386:B387"/>
    <mergeCell ref="K42:K43"/>
    <mergeCell ref="L42:L43"/>
    <mergeCell ref="A50:A51"/>
    <mergeCell ref="B50:B51"/>
    <mergeCell ref="D50:D51"/>
    <mergeCell ref="H50:H51"/>
    <mergeCell ref="I50:I51"/>
    <mergeCell ref="K136:K137"/>
    <mergeCell ref="P42:P43"/>
    <mergeCell ref="K48:K49"/>
    <mergeCell ref="L48:L49"/>
    <mergeCell ref="M48:M49"/>
    <mergeCell ref="O42:O43"/>
    <mergeCell ref="A199:A200"/>
    <mergeCell ref="B199:B200"/>
    <mergeCell ref="A188:A189"/>
    <mergeCell ref="B188:B189"/>
    <mergeCell ref="A161:B161"/>
    <mergeCell ref="A183:A184"/>
    <mergeCell ref="M11:M12"/>
    <mergeCell ref="N11:N12"/>
    <mergeCell ref="O11:O12"/>
    <mergeCell ref="P11:P12"/>
    <mergeCell ref="M136:M137"/>
    <mergeCell ref="L136:L137"/>
    <mergeCell ref="K11:K12"/>
    <mergeCell ref="L11:L12"/>
    <mergeCell ref="D199:D200"/>
    <mergeCell ref="H199:H200"/>
    <mergeCell ref="I199:I200"/>
    <mergeCell ref="L20:L21"/>
    <mergeCell ref="I28:I29"/>
    <mergeCell ref="O28:O29"/>
    <mergeCell ref="P28:P29"/>
    <mergeCell ref="M28:M29"/>
    <mergeCell ref="N28:N29"/>
    <mergeCell ref="K28:K29"/>
    <mergeCell ref="L28:L29"/>
    <mergeCell ref="H42:H43"/>
    <mergeCell ref="I42:I43"/>
    <mergeCell ref="O50:O51"/>
    <mergeCell ref="P50:P51"/>
    <mergeCell ref="M50:M51"/>
    <mergeCell ref="I136:I137"/>
    <mergeCell ref="A136:A137"/>
    <mergeCell ref="B136:B137"/>
    <mergeCell ref="D136:D137"/>
    <mergeCell ref="H136:H137"/>
    <mergeCell ref="A11:A12"/>
    <mergeCell ref="B11:B12"/>
    <mergeCell ref="D11:D12"/>
    <mergeCell ref="H11:H12"/>
    <mergeCell ref="I11:I12"/>
    <mergeCell ref="A48:A49"/>
    <mergeCell ref="B48:B49"/>
    <mergeCell ref="D48:D49"/>
    <mergeCell ref="H48:H49"/>
    <mergeCell ref="I48:I49"/>
    <mergeCell ref="H134:H135"/>
    <mergeCell ref="D42:D43"/>
    <mergeCell ref="A28:A29"/>
    <mergeCell ref="B28:B29"/>
    <mergeCell ref="D28:D29"/>
    <mergeCell ref="H28:H29"/>
    <mergeCell ref="A42:A43"/>
    <mergeCell ref="B42:B43"/>
    <mergeCell ref="A108:B108"/>
    <mergeCell ref="A3:B3"/>
    <mergeCell ref="A10:B10"/>
    <mergeCell ref="A20:A21"/>
    <mergeCell ref="B20:B21"/>
    <mergeCell ref="D20:D21"/>
    <mergeCell ref="H20:H21"/>
    <mergeCell ref="I20:I21"/>
    <mergeCell ref="O20:O21"/>
    <mergeCell ref="P20:P21"/>
    <mergeCell ref="M20:M21"/>
    <mergeCell ref="N20:N21"/>
    <mergeCell ref="K20:K21"/>
    <mergeCell ref="A4:A5"/>
    <mergeCell ref="B4:B5"/>
    <mergeCell ref="A8:A9"/>
    <mergeCell ref="B8:B9"/>
    <mergeCell ref="D8:D9"/>
    <mergeCell ref="H8:H9"/>
    <mergeCell ref="I8:I9"/>
    <mergeCell ref="K8:K9"/>
    <mergeCell ref="L8:L9"/>
    <mergeCell ref="D4:D5"/>
    <mergeCell ref="H4:H5"/>
    <mergeCell ref="I4:I5"/>
    <mergeCell ref="O98:O99"/>
    <mergeCell ref="P98:P99"/>
    <mergeCell ref="P52:P53"/>
    <mergeCell ref="A54:B54"/>
    <mergeCell ref="A98:A99"/>
    <mergeCell ref="B98:B99"/>
    <mergeCell ref="D98:D99"/>
    <mergeCell ref="H98:H99"/>
    <mergeCell ref="I98:I99"/>
    <mergeCell ref="K98:K99"/>
    <mergeCell ref="L98:L99"/>
    <mergeCell ref="M98:M99"/>
    <mergeCell ref="M52:M53"/>
    <mergeCell ref="N52:N53"/>
    <mergeCell ref="O52:O53"/>
    <mergeCell ref="N98:N99"/>
    <mergeCell ref="A52:A53"/>
    <mergeCell ref="B52:B53"/>
    <mergeCell ref="D52:D53"/>
    <mergeCell ref="H52:H53"/>
    <mergeCell ref="I52:I53"/>
    <mergeCell ref="K52:K53"/>
    <mergeCell ref="A133:B133"/>
    <mergeCell ref="A134:A135"/>
    <mergeCell ref="D134:D135"/>
    <mergeCell ref="B134:B135"/>
    <mergeCell ref="I134:I135"/>
    <mergeCell ref="L134:L135"/>
    <mergeCell ref="N50:N51"/>
    <mergeCell ref="N48:N49"/>
    <mergeCell ref="L52:L53"/>
    <mergeCell ref="K50:K51"/>
    <mergeCell ref="L50:L51"/>
    <mergeCell ref="P188:P189"/>
    <mergeCell ref="O183:O184"/>
    <mergeCell ref="P183:P184"/>
    <mergeCell ref="N183:N184"/>
    <mergeCell ref="M188:M189"/>
    <mergeCell ref="N188:N189"/>
    <mergeCell ref="O188:O189"/>
    <mergeCell ref="D188:D189"/>
    <mergeCell ref="H188:H189"/>
    <mergeCell ref="I188:I189"/>
    <mergeCell ref="K188:K189"/>
    <mergeCell ref="L188:L189"/>
    <mergeCell ref="I183:I184"/>
    <mergeCell ref="K183:K184"/>
    <mergeCell ref="L183:L184"/>
    <mergeCell ref="M183:M184"/>
    <mergeCell ref="D183:D184"/>
    <mergeCell ref="H183:H184"/>
    <mergeCell ref="P199:P200"/>
    <mergeCell ref="A206:B206"/>
    <mergeCell ref="A215:B215"/>
    <mergeCell ref="L199:L200"/>
    <mergeCell ref="M199:M200"/>
    <mergeCell ref="N199:N200"/>
    <mergeCell ref="O199:O200"/>
    <mergeCell ref="K199:K200"/>
    <mergeCell ref="P244:P245"/>
    <mergeCell ref="L244:L245"/>
    <mergeCell ref="M244:M245"/>
    <mergeCell ref="N244:N245"/>
    <mergeCell ref="O244:O245"/>
    <mergeCell ref="A244:A245"/>
    <mergeCell ref="B244:B245"/>
    <mergeCell ref="D244:D245"/>
    <mergeCell ref="H244:H245"/>
    <mergeCell ref="I244:I245"/>
    <mergeCell ref="K244:K245"/>
    <mergeCell ref="L356:L357"/>
    <mergeCell ref="M356:M357"/>
    <mergeCell ref="N356:N357"/>
    <mergeCell ref="O356:O357"/>
    <mergeCell ref="P356:P357"/>
    <mergeCell ref="A356:A357"/>
    <mergeCell ref="B356:B357"/>
    <mergeCell ref="D356:D357"/>
    <mergeCell ref="H356:H357"/>
    <mergeCell ref="I356:I357"/>
    <mergeCell ref="K356:K357"/>
    <mergeCell ref="O359:O360"/>
    <mergeCell ref="P359:P360"/>
    <mergeCell ref="A359:A360"/>
    <mergeCell ref="B359:B360"/>
    <mergeCell ref="D359:D360"/>
    <mergeCell ref="H359:H360"/>
    <mergeCell ref="I359:I360"/>
    <mergeCell ref="K359:K360"/>
    <mergeCell ref="A371:B371"/>
    <mergeCell ref="L359:L360"/>
    <mergeCell ref="M359:M360"/>
    <mergeCell ref="N359:N360"/>
    <mergeCell ref="L386:L387"/>
    <mergeCell ref="M386:M387"/>
    <mergeCell ref="N386:N387"/>
    <mergeCell ref="N375:N376"/>
    <mergeCell ref="A388:A389"/>
    <mergeCell ref="B388:B389"/>
    <mergeCell ref="D388:D389"/>
    <mergeCell ref="H388:H389"/>
    <mergeCell ref="I388:I389"/>
    <mergeCell ref="K388:K389"/>
    <mergeCell ref="L388:L389"/>
    <mergeCell ref="K375:K376"/>
    <mergeCell ref="M388:M389"/>
    <mergeCell ref="N388:N389"/>
    <mergeCell ref="M375:M376"/>
    <mergeCell ref="O405:O406"/>
    <mergeCell ref="P405:P406"/>
    <mergeCell ref="A416:A417"/>
    <mergeCell ref="B416:B417"/>
    <mergeCell ref="D416:D417"/>
    <mergeCell ref="E416:E417"/>
    <mergeCell ref="H416:H417"/>
    <mergeCell ref="I416:I417"/>
    <mergeCell ref="K416:K417"/>
    <mergeCell ref="K405:K406"/>
    <mergeCell ref="L405:L406"/>
    <mergeCell ref="M405:M406"/>
    <mergeCell ref="N405:N406"/>
    <mergeCell ref="P416:P417"/>
    <mergeCell ref="L416:L417"/>
    <mergeCell ref="M416:M417"/>
    <mergeCell ref="N416:N417"/>
    <mergeCell ref="O416:O417"/>
    <mergeCell ref="A405:A406"/>
    <mergeCell ref="B405:B406"/>
    <mergeCell ref="D405:D406"/>
    <mergeCell ref="H405:H406"/>
    <mergeCell ref="I405:I406"/>
    <mergeCell ref="O547:O548"/>
    <mergeCell ref="P547:P548"/>
    <mergeCell ref="A503:B503"/>
    <mergeCell ref="A463:B463"/>
    <mergeCell ref="A482:B482"/>
    <mergeCell ref="N418:N419"/>
    <mergeCell ref="O418:O419"/>
    <mergeCell ref="P418:P419"/>
    <mergeCell ref="A438:B438"/>
    <mergeCell ref="A418:A419"/>
    <mergeCell ref="B418:B419"/>
    <mergeCell ref="D418:D419"/>
    <mergeCell ref="E418:E419"/>
    <mergeCell ref="H418:H419"/>
    <mergeCell ref="I418:I419"/>
    <mergeCell ref="K418:K419"/>
    <mergeCell ref="L418:L419"/>
    <mergeCell ref="M418:M419"/>
    <mergeCell ref="O504:O505"/>
    <mergeCell ref="P504:P505"/>
    <mergeCell ref="A534:B534"/>
    <mergeCell ref="A547:A548"/>
    <mergeCell ref="B547:B548"/>
    <mergeCell ref="D547:D548"/>
    <mergeCell ref="L504:L505"/>
    <mergeCell ref="M504:M505"/>
    <mergeCell ref="N504:N505"/>
    <mergeCell ref="A504:A505"/>
    <mergeCell ref="B504:B505"/>
    <mergeCell ref="D504:D505"/>
    <mergeCell ref="E504:E505"/>
    <mergeCell ref="H504:H505"/>
    <mergeCell ref="I504:I505"/>
    <mergeCell ref="L547:L548"/>
    <mergeCell ref="M547:M548"/>
    <mergeCell ref="N547:N548"/>
    <mergeCell ref="A625:B625"/>
    <mergeCell ref="A626:B626"/>
    <mergeCell ref="A628:B628"/>
    <mergeCell ref="A619:B619"/>
    <mergeCell ref="A620:B620"/>
    <mergeCell ref="A621:B621"/>
    <mergeCell ref="A622:B622"/>
    <mergeCell ref="A623:B623"/>
    <mergeCell ref="A624:B624"/>
    <mergeCell ref="E547:E548"/>
    <mergeCell ref="F547:F548"/>
    <mergeCell ref="H547:H548"/>
    <mergeCell ref="I547:I548"/>
    <mergeCell ref="A615:B615"/>
    <mergeCell ref="A616:B616"/>
    <mergeCell ref="A617:B617"/>
    <mergeCell ref="A618:B618"/>
    <mergeCell ref="A609:N609"/>
    <mergeCell ref="A610:B610"/>
    <mergeCell ref="O375:O376"/>
    <mergeCell ref="P375:P376"/>
    <mergeCell ref="A377:A378"/>
    <mergeCell ref="B377:B378"/>
    <mergeCell ref="D377:D378"/>
    <mergeCell ref="H377:H378"/>
    <mergeCell ref="I377:I378"/>
    <mergeCell ref="K377:K378"/>
    <mergeCell ref="L377:L378"/>
    <mergeCell ref="M377:M378"/>
    <mergeCell ref="N377:N378"/>
    <mergeCell ref="O377:O378"/>
    <mergeCell ref="P377:P378"/>
    <mergeCell ref="A375:A376"/>
    <mergeCell ref="B375:B376"/>
    <mergeCell ref="D375:D376"/>
    <mergeCell ref="H375:H376"/>
    <mergeCell ref="I375:I376"/>
    <mergeCell ref="L375:L376"/>
    <mergeCell ref="A154:A155"/>
    <mergeCell ref="B154:B155"/>
    <mergeCell ref="H154:H155"/>
    <mergeCell ref="I154:I155"/>
    <mergeCell ref="K154:K155"/>
    <mergeCell ref="A611:B611"/>
    <mergeCell ref="A612:B612"/>
    <mergeCell ref="A613:B613"/>
    <mergeCell ref="A614:B614"/>
    <mergeCell ref="A586:B586"/>
    <mergeCell ref="K547:K548"/>
    <mergeCell ref="K504:K505"/>
    <mergeCell ref="H386:H387"/>
    <mergeCell ref="I386:I387"/>
    <mergeCell ref="K386:K387"/>
    <mergeCell ref="A256:B256"/>
    <mergeCell ref="A279:B279"/>
    <mergeCell ref="A311:B311"/>
    <mergeCell ref="A319:B319"/>
    <mergeCell ref="A345:B345"/>
    <mergeCell ref="B183:B184"/>
    <mergeCell ref="A150:A151"/>
    <mergeCell ref="B150:B151"/>
    <mergeCell ref="H150:H151"/>
    <mergeCell ref="I150:I151"/>
    <mergeCell ref="K150:K151"/>
    <mergeCell ref="D150:D151"/>
    <mergeCell ref="P152:P153"/>
    <mergeCell ref="A157:A158"/>
    <mergeCell ref="B157:B158"/>
    <mergeCell ref="D157:D158"/>
    <mergeCell ref="H157:H158"/>
    <mergeCell ref="I157:I158"/>
    <mergeCell ref="H152:H153"/>
    <mergeCell ref="I152:I153"/>
    <mergeCell ref="K157:K158"/>
    <mergeCell ref="L157:L158"/>
    <mergeCell ref="M157:M158"/>
    <mergeCell ref="N157:N158"/>
    <mergeCell ref="O157:O158"/>
    <mergeCell ref="P157:P158"/>
    <mergeCell ref="A152:A153"/>
    <mergeCell ref="B152:B153"/>
    <mergeCell ref="K152:K153"/>
    <mergeCell ref="L152:L153"/>
    <mergeCell ref="A142:A143"/>
    <mergeCell ref="B142:B143"/>
    <mergeCell ref="D142:D143"/>
    <mergeCell ref="H142:H143"/>
    <mergeCell ref="I142:I143"/>
    <mergeCell ref="K142:K143"/>
    <mergeCell ref="L142:L143"/>
    <mergeCell ref="A148:A149"/>
    <mergeCell ref="B148:B149"/>
    <mergeCell ref="D148:D149"/>
    <mergeCell ref="H148:H149"/>
    <mergeCell ref="I148:I149"/>
    <mergeCell ref="K148:K149"/>
    <mergeCell ref="A140:A141"/>
    <mergeCell ref="B140:B141"/>
    <mergeCell ref="D140:D141"/>
    <mergeCell ref="H140:H141"/>
    <mergeCell ref="I140:I141"/>
    <mergeCell ref="K140:K141"/>
    <mergeCell ref="L140:L141"/>
    <mergeCell ref="M140:M141"/>
    <mergeCell ref="N140:N141"/>
    <mergeCell ref="O48:O49"/>
    <mergeCell ref="P48:P49"/>
    <mergeCell ref="L154:L155"/>
    <mergeCell ref="M154:M155"/>
    <mergeCell ref="N154:N155"/>
    <mergeCell ref="O154:O155"/>
    <mergeCell ref="P154:P155"/>
    <mergeCell ref="N152:N153"/>
    <mergeCell ref="O152:O153"/>
    <mergeCell ref="O142:O143"/>
    <mergeCell ref="M142:M143"/>
    <mergeCell ref="N142:N143"/>
    <mergeCell ref="L148:L149"/>
    <mergeCell ref="M148:M149"/>
    <mergeCell ref="N148:N149"/>
    <mergeCell ref="O148:O149"/>
    <mergeCell ref="P142:P143"/>
    <mergeCell ref="L150:L151"/>
    <mergeCell ref="M150:M151"/>
    <mergeCell ref="N150:N151"/>
    <mergeCell ref="O150:O151"/>
    <mergeCell ref="P150:P151"/>
    <mergeCell ref="M152:M153"/>
    <mergeCell ref="P148:P149"/>
    <mergeCell ref="D152:D153"/>
    <mergeCell ref="D154:D155"/>
    <mergeCell ref="K4:K5"/>
    <mergeCell ref="L4:L5"/>
    <mergeCell ref="M4:M5"/>
    <mergeCell ref="N4:N5"/>
    <mergeCell ref="O4:O5"/>
    <mergeCell ref="P4:P5"/>
    <mergeCell ref="O140:O141"/>
    <mergeCell ref="P140:P141"/>
    <mergeCell ref="M8:M9"/>
    <mergeCell ref="N8:N9"/>
    <mergeCell ref="O8:O9"/>
    <mergeCell ref="P8:P9"/>
    <mergeCell ref="O136:O137"/>
    <mergeCell ref="P136:P137"/>
    <mergeCell ref="N136:N137"/>
    <mergeCell ref="P134:P135"/>
    <mergeCell ref="N134:N135"/>
    <mergeCell ref="O134:O135"/>
    <mergeCell ref="K134:K135"/>
    <mergeCell ref="M134:M135"/>
    <mergeCell ref="M42:M43"/>
    <mergeCell ref="N42:N43"/>
  </mergeCells>
  <conditionalFormatting sqref="B175">
    <cfRule type="expression" dxfId="350" priority="1466">
      <formula>#REF!="x"</formula>
    </cfRule>
  </conditionalFormatting>
  <conditionalFormatting sqref="B216">
    <cfRule type="expression" dxfId="349" priority="1465">
      <formula>#REF!="x"</formula>
    </cfRule>
  </conditionalFormatting>
  <conditionalFormatting sqref="B263">
    <cfRule type="expression" dxfId="348" priority="1463">
      <formula>#REF!="x"</formula>
    </cfRule>
  </conditionalFormatting>
  <conditionalFormatting sqref="B299">
    <cfRule type="expression" dxfId="347" priority="1462">
      <formula>#REF!="x"</formula>
    </cfRule>
  </conditionalFormatting>
  <conditionalFormatting sqref="J504:J533 J109:J133 J545:J585 J288 J383:J391 J403:J412 J55:J107 J332:J340">
    <cfRule type="expression" dxfId="346" priority="1459">
      <formula>J55="Exception"</formula>
    </cfRule>
    <cfRule type="expression" dxfId="345" priority="1460">
      <formula>J55="x"</formula>
    </cfRule>
  </conditionalFormatting>
  <conditionalFormatting sqref="J133">
    <cfRule type="expression" dxfId="344" priority="1451">
      <formula>J133="Exception"</formula>
    </cfRule>
    <cfRule type="expression" dxfId="343" priority="1452">
      <formula>J133="x"</formula>
    </cfRule>
  </conditionalFormatting>
  <conditionalFormatting sqref="B187">
    <cfRule type="expression" dxfId="342" priority="1444">
      <formula>#REF!="x"</formula>
    </cfRule>
  </conditionalFormatting>
  <conditionalFormatting sqref="B187">
    <cfRule type="expression" dxfId="341" priority="1443">
      <formula>B187="x"</formula>
    </cfRule>
  </conditionalFormatting>
  <conditionalFormatting sqref="B193">
    <cfRule type="expression" dxfId="340" priority="1442">
      <formula>#REF!="x"</formula>
    </cfRule>
  </conditionalFormatting>
  <conditionalFormatting sqref="B193">
    <cfRule type="expression" dxfId="339" priority="1441">
      <formula>B193="x"</formula>
    </cfRule>
  </conditionalFormatting>
  <conditionalFormatting sqref="B243">
    <cfRule type="expression" dxfId="338" priority="1440">
      <formula>#REF!="x"</formula>
    </cfRule>
  </conditionalFormatting>
  <conditionalFormatting sqref="B243">
    <cfRule type="expression" dxfId="337" priority="1439">
      <formula>B243="x"</formula>
    </cfRule>
  </conditionalFormatting>
  <conditionalFormatting sqref="B259">
    <cfRule type="expression" dxfId="336" priority="1438">
      <formula>#REF!="x"</formula>
    </cfRule>
  </conditionalFormatting>
  <conditionalFormatting sqref="B259">
    <cfRule type="expression" dxfId="335" priority="1437">
      <formula>B259="x"</formula>
    </cfRule>
  </conditionalFormatting>
  <conditionalFormatting sqref="B277">
    <cfRule type="expression" dxfId="334" priority="1436">
      <formula>#REF!="x"</formula>
    </cfRule>
  </conditionalFormatting>
  <conditionalFormatting sqref="B277">
    <cfRule type="expression" dxfId="333" priority="1435">
      <formula>B277="x"</formula>
    </cfRule>
  </conditionalFormatting>
  <conditionalFormatting sqref="B412">
    <cfRule type="expression" dxfId="332" priority="1428">
      <formula>#REF!="x"</formula>
    </cfRule>
  </conditionalFormatting>
  <conditionalFormatting sqref="B412">
    <cfRule type="expression" dxfId="331" priority="1427">
      <formula>B412="x"</formula>
    </cfRule>
  </conditionalFormatting>
  <conditionalFormatting sqref="B449">
    <cfRule type="expression" dxfId="330" priority="1420">
      <formula>#REF!="x"</formula>
    </cfRule>
  </conditionalFormatting>
  <conditionalFormatting sqref="B449">
    <cfRule type="expression" dxfId="329" priority="1419">
      <formula>B449="x"</formula>
    </cfRule>
  </conditionalFormatting>
  <conditionalFormatting sqref="B561">
    <cfRule type="expression" dxfId="328" priority="1418">
      <formula>#REF!="x"</formula>
    </cfRule>
  </conditionalFormatting>
  <conditionalFormatting sqref="B561">
    <cfRule type="expression" dxfId="327" priority="1417">
      <formula>B561="x"</formula>
    </cfRule>
  </conditionalFormatting>
  <conditionalFormatting sqref="B579">
    <cfRule type="expression" dxfId="326" priority="1416">
      <formula>#REF!="x"</formula>
    </cfRule>
  </conditionalFormatting>
  <conditionalFormatting sqref="B579">
    <cfRule type="expression" dxfId="325" priority="1415">
      <formula>B579="x"</formula>
    </cfRule>
  </conditionalFormatting>
  <conditionalFormatting sqref="J7:J9">
    <cfRule type="expression" dxfId="324" priority="1383">
      <formula>J7="Exception"</formula>
    </cfRule>
    <cfRule type="expression" dxfId="323" priority="1384">
      <formula>J7="x"</formula>
    </cfRule>
  </conditionalFormatting>
  <conditionalFormatting sqref="B56">
    <cfRule type="expression" dxfId="322" priority="1280">
      <formula>#REF!="x"</formula>
    </cfRule>
  </conditionalFormatting>
  <conditionalFormatting sqref="B56">
    <cfRule type="expression" dxfId="321" priority="1279">
      <formula>B56="x"</formula>
    </cfRule>
  </conditionalFormatting>
  <conditionalFormatting sqref="B468">
    <cfRule type="expression" dxfId="320" priority="1164">
      <formula>#REF!="x"</formula>
    </cfRule>
  </conditionalFormatting>
  <conditionalFormatting sqref="B195:B196">
    <cfRule type="expression" dxfId="319" priority="1001">
      <formula>#REF!="x"</formula>
    </cfRule>
  </conditionalFormatting>
  <conditionalFormatting sqref="B195:B196">
    <cfRule type="expression" dxfId="318" priority="1000">
      <formula>B195="x"</formula>
    </cfRule>
  </conditionalFormatting>
  <conditionalFormatting sqref="B198">
    <cfRule type="expression" dxfId="317" priority="999">
      <formula>#REF!="x"</formula>
    </cfRule>
  </conditionalFormatting>
  <conditionalFormatting sqref="B198">
    <cfRule type="expression" dxfId="316" priority="998">
      <formula>B198="x"</formula>
    </cfRule>
  </conditionalFormatting>
  <conditionalFormatting sqref="B171">
    <cfRule type="expression" dxfId="315" priority="941">
      <formula>#REF!="x"</formula>
    </cfRule>
  </conditionalFormatting>
  <conditionalFormatting sqref="K6">
    <cfRule type="expression" dxfId="314" priority="889">
      <formula>K6="Exception"</formula>
    </cfRule>
    <cfRule type="expression" dxfId="313" priority="890">
      <formula>K6="x"</formula>
    </cfRule>
  </conditionalFormatting>
  <conditionalFormatting sqref="K26">
    <cfRule type="expression" dxfId="312" priority="785">
      <formula>K26="Exception"</formula>
    </cfRule>
    <cfRule type="expression" dxfId="311" priority="786">
      <formula>K26="x"</formula>
    </cfRule>
  </conditionalFormatting>
  <conditionalFormatting sqref="L303:L304">
    <cfRule type="expression" dxfId="310" priority="669">
      <formula>L303="Exception"</formula>
    </cfRule>
    <cfRule type="expression" dxfId="309" priority="670">
      <formula>L303="x"</formula>
    </cfRule>
  </conditionalFormatting>
  <conditionalFormatting sqref="K11:K12">
    <cfRule type="containsText" dxfId="308" priority="614" operator="containsText" text="N/A">
      <formula>NOT(ISERROR(SEARCH("N/A",K11)))</formula>
    </cfRule>
  </conditionalFormatting>
  <conditionalFormatting sqref="K14">
    <cfRule type="containsText" dxfId="307" priority="607" operator="containsText" text="N/A">
      <formula>NOT(ISERROR(SEARCH("N/A",K14)))</formula>
    </cfRule>
  </conditionalFormatting>
  <conditionalFormatting sqref="K19">
    <cfRule type="containsText" dxfId="306" priority="604" operator="containsText" text="N/A">
      <formula>NOT(ISERROR(SEARCH("N/A",K19)))</formula>
    </cfRule>
  </conditionalFormatting>
  <conditionalFormatting sqref="K22">
    <cfRule type="containsText" dxfId="305" priority="601" operator="containsText" text="N/A">
      <formula>NOT(ISERROR(SEARCH("N/A",K22)))</formula>
    </cfRule>
  </conditionalFormatting>
  <conditionalFormatting sqref="K23">
    <cfRule type="containsText" dxfId="304" priority="596" operator="containsText" text="N/A">
      <formula>NOT(ISERROR(SEARCH("N/A",K23)))</formula>
    </cfRule>
  </conditionalFormatting>
  <conditionalFormatting sqref="K66:K69">
    <cfRule type="containsText" dxfId="303" priority="595" operator="containsText" text="N/A">
      <formula>NOT(ISERROR(SEARCH("N/A",K66)))</formula>
    </cfRule>
  </conditionalFormatting>
  <conditionalFormatting sqref="K74">
    <cfRule type="containsText" dxfId="302" priority="592" operator="containsText" text="N/A">
      <formula>NOT(ISERROR(SEARCH("N/A",K74)))</formula>
    </cfRule>
  </conditionalFormatting>
  <conditionalFormatting sqref="K82">
    <cfRule type="containsText" dxfId="301" priority="589" operator="containsText" text="N/A">
      <formula>NOT(ISERROR(SEARCH("N/A",K82)))</formula>
    </cfRule>
  </conditionalFormatting>
  <conditionalFormatting sqref="K128:K129">
    <cfRule type="containsText" dxfId="300" priority="586" operator="containsText" text="N/A">
      <formula>NOT(ISERROR(SEARCH("N/A",K128)))</formula>
    </cfRule>
  </conditionalFormatting>
  <conditionalFormatting sqref="A175 A216 A263 A299 A341 A187 A193 A195 A243 A259 A277 A412 A431 A449 A468 A561 A579 A56">
    <cfRule type="expression" dxfId="299" priority="583">
      <formula>#REF!="x"</formula>
    </cfRule>
  </conditionalFormatting>
  <conditionalFormatting sqref="A171">
    <cfRule type="expression" dxfId="298" priority="582">
      <formula>#REF!="x"</formula>
    </cfRule>
  </conditionalFormatting>
  <conditionalFormatting sqref="K191">
    <cfRule type="containsText" dxfId="297" priority="579" operator="containsText" text="N/A">
      <formula>NOT(ISERROR(SEARCH("N/A",K191)))</formula>
    </cfRule>
  </conditionalFormatting>
  <conditionalFormatting sqref="K229">
    <cfRule type="containsText" dxfId="296" priority="574" operator="containsText" text="N/A">
      <formula>NOT(ISERROR(SEARCH("N/A",K229)))</formula>
    </cfRule>
  </conditionalFormatting>
  <conditionalFormatting sqref="K226">
    <cfRule type="containsText" dxfId="295" priority="573" operator="containsText" text="N/A">
      <formula>NOT(ISERROR(SEARCH("N/A",K226)))</formula>
    </cfRule>
  </conditionalFormatting>
  <conditionalFormatting sqref="K228">
    <cfRule type="containsText" dxfId="294" priority="572" operator="containsText" text="N/A">
      <formula>NOT(ISERROR(SEARCH("N/A",K228)))</formula>
    </cfRule>
  </conditionalFormatting>
  <conditionalFormatting sqref="K223">
    <cfRule type="containsText" dxfId="293" priority="569" operator="containsText" text="N/A">
      <formula>NOT(ISERROR(SEARCH("N/A",K223)))</formula>
    </cfRule>
  </conditionalFormatting>
  <conditionalFormatting sqref="K286">
    <cfRule type="containsText" dxfId="292" priority="564" operator="containsText" text="N/A">
      <formula>NOT(ISERROR(SEARCH("N/A",K286)))</formula>
    </cfRule>
  </conditionalFormatting>
  <conditionalFormatting sqref="K293">
    <cfRule type="containsText" dxfId="291" priority="558" operator="containsText" text="N/A">
      <formula>NOT(ISERROR(SEARCH("N/A",K293)))</formula>
    </cfRule>
  </conditionalFormatting>
  <conditionalFormatting sqref="K160">
    <cfRule type="containsText" dxfId="290" priority="550" operator="containsText" text="N/A">
      <formula>NOT(ISERROR(SEARCH("N/A",K160)))</formula>
    </cfRule>
  </conditionalFormatting>
  <conditionalFormatting sqref="K361">
    <cfRule type="containsText" dxfId="289" priority="544" operator="containsText" text="N/A">
      <formula>NOT(ISERROR(SEARCH("N/A",K361)))</formula>
    </cfRule>
  </conditionalFormatting>
  <conditionalFormatting sqref="K379 K377">
    <cfRule type="containsText" dxfId="288" priority="541" operator="containsText" text="N/A">
      <formula>NOT(ISERROR(SEARCH("N/A",K377)))</formula>
    </cfRule>
  </conditionalFormatting>
  <conditionalFormatting sqref="K375">
    <cfRule type="containsText" dxfId="287" priority="534" operator="containsText" text="N/A">
      <formula>NOT(ISERROR(SEARCH("N/A",K375)))</formula>
    </cfRule>
  </conditionalFormatting>
  <conditionalFormatting sqref="K168">
    <cfRule type="containsText" dxfId="286" priority="521" operator="containsText" text="N/A">
      <formula>NOT(ISERROR(SEARCH("N/A",K168)))</formula>
    </cfRule>
  </conditionalFormatting>
  <conditionalFormatting sqref="K169">
    <cfRule type="containsText" dxfId="285" priority="518" operator="containsText" text="N/A">
      <formula>NOT(ISERROR(SEARCH("N/A",K169)))</formula>
    </cfRule>
  </conditionalFormatting>
  <conditionalFormatting sqref="K365">
    <cfRule type="containsText" dxfId="284" priority="515" operator="containsText" text="N/A">
      <formula>NOT(ISERROR(SEARCH("N/A",K365)))</formula>
    </cfRule>
  </conditionalFormatting>
  <conditionalFormatting sqref="K367">
    <cfRule type="containsText" dxfId="283" priority="510" operator="containsText" text="N/A">
      <formula>NOT(ISERROR(SEARCH("N/A",K367)))</formula>
    </cfRule>
  </conditionalFormatting>
  <conditionalFormatting sqref="K366">
    <cfRule type="containsText" dxfId="282" priority="505" operator="containsText" text="N/A">
      <formula>NOT(ISERROR(SEARCH("N/A",K366)))</formula>
    </cfRule>
  </conditionalFormatting>
  <conditionalFormatting sqref="K368">
    <cfRule type="containsText" dxfId="281" priority="499" operator="containsText" text="N/A">
      <formula>NOT(ISERROR(SEARCH("N/A",K368)))</formula>
    </cfRule>
  </conditionalFormatting>
  <conditionalFormatting sqref="B368">
    <cfRule type="expression" dxfId="280" priority="498">
      <formula>C368="X"</formula>
    </cfRule>
  </conditionalFormatting>
  <conditionalFormatting sqref="B368">
    <cfRule type="expression" dxfId="279" priority="497">
      <formula>#REF!="X"</formula>
    </cfRule>
  </conditionalFormatting>
  <conditionalFormatting sqref="A368">
    <cfRule type="expression" dxfId="278" priority="500">
      <formula>#REF!="X"</formula>
    </cfRule>
  </conditionalFormatting>
  <conditionalFormatting sqref="K313:K315 K317:K318">
    <cfRule type="containsText" dxfId="277" priority="492" operator="containsText" text="N/A">
      <formula>NOT(ISERROR(SEARCH("N/A",K313)))</formula>
    </cfRule>
  </conditionalFormatting>
  <conditionalFormatting sqref="B314 B317">
    <cfRule type="expression" dxfId="276" priority="491">
      <formula>C314="X"</formula>
    </cfRule>
  </conditionalFormatting>
  <conditionalFormatting sqref="B314">
    <cfRule type="expression" dxfId="275" priority="490">
      <formula>#REF!="X"</formula>
    </cfRule>
  </conditionalFormatting>
  <conditionalFormatting sqref="B317">
    <cfRule type="expression" dxfId="274" priority="489">
      <formula>#REF!="X"</formula>
    </cfRule>
  </conditionalFormatting>
  <conditionalFormatting sqref="A314 A317">
    <cfRule type="expression" dxfId="273" priority="493">
      <formula>#REF!="X"</formula>
    </cfRule>
  </conditionalFormatting>
  <conditionalFormatting sqref="K312">
    <cfRule type="containsText" dxfId="272" priority="484" operator="containsText" text="N/A">
      <formula>NOT(ISERROR(SEARCH("N/A",K312)))</formula>
    </cfRule>
  </conditionalFormatting>
  <conditionalFormatting sqref="K316">
    <cfRule type="containsText" dxfId="271" priority="480" operator="containsText" text="N/A">
      <formula>NOT(ISERROR(SEARCH("N/A",K316)))</formula>
    </cfRule>
  </conditionalFormatting>
  <conditionalFormatting sqref="B316">
    <cfRule type="expression" dxfId="270" priority="479">
      <formula>C316="X"</formula>
    </cfRule>
  </conditionalFormatting>
  <conditionalFormatting sqref="B316">
    <cfRule type="expression" dxfId="269" priority="478">
      <formula>#REF!="X"</formula>
    </cfRule>
  </conditionalFormatting>
  <conditionalFormatting sqref="A316">
    <cfRule type="expression" dxfId="268" priority="481">
      <formula>#REF!="X"</formula>
    </cfRule>
  </conditionalFormatting>
  <conditionalFormatting sqref="K346:K347">
    <cfRule type="containsText" dxfId="267" priority="470" operator="containsText" text="N/A">
      <formula>NOT(ISERROR(SEARCH("N/A",K346)))</formula>
    </cfRule>
  </conditionalFormatting>
  <conditionalFormatting sqref="K138:K139">
    <cfRule type="containsText" dxfId="266" priority="467" operator="containsText" text="N/A">
      <formula>NOT(ISERROR(SEARCH("N/A",K138)))</formula>
    </cfRule>
  </conditionalFormatting>
  <conditionalFormatting sqref="K148">
    <cfRule type="containsText" dxfId="265" priority="462" operator="containsText" text="N/A">
      <formula>NOT(ISERROR(SEARCH("N/A",K148)))</formula>
    </cfRule>
  </conditionalFormatting>
  <conditionalFormatting sqref="K156">
    <cfRule type="containsText" dxfId="264" priority="459" operator="containsText" text="N/A">
      <formula>NOT(ISERROR(SEARCH("N/A",K156)))</formula>
    </cfRule>
  </conditionalFormatting>
  <conditionalFormatting sqref="K142:K143">
    <cfRule type="containsText" dxfId="263" priority="456" operator="containsText" text="N/A">
      <formula>NOT(ISERROR(SEARCH("N/A",K142)))</formula>
    </cfRule>
  </conditionalFormatting>
  <conditionalFormatting sqref="K140">
    <cfRule type="containsText" dxfId="262" priority="441" operator="containsText" text="N/A">
      <formula>NOT(ISERROR(SEARCH("N/A",K140)))</formula>
    </cfRule>
  </conditionalFormatting>
  <conditionalFormatting sqref="K8">
    <cfRule type="containsText" dxfId="261" priority="438" operator="containsText" text="N/A">
      <formula>NOT(ISERROR(SEARCH("N/A",K8)))</formula>
    </cfRule>
  </conditionalFormatting>
  <conditionalFormatting sqref="J4:J5 J7:J9 J504:J533 J109:J132 J545:J585 J288 J383:J391 J403:J412 J55:J107 J332:J340">
    <cfRule type="expression" dxfId="260" priority="432">
      <formula>J4="Exception"</formula>
    </cfRule>
    <cfRule type="expression" dxfId="259" priority="433">
      <formula>J4="x"</formula>
    </cfRule>
  </conditionalFormatting>
  <conditionalFormatting sqref="K574:K577">
    <cfRule type="containsText" dxfId="258" priority="431" operator="containsText" text="N/A">
      <formula>NOT(ISERROR(SEARCH("N/A",K574)))</formula>
    </cfRule>
  </conditionalFormatting>
  <conditionalFormatting sqref="K37">
    <cfRule type="containsText" dxfId="257" priority="428" operator="containsText" text="N/A">
      <formula>NOT(ISERROR(SEARCH("N/A",K37)))</formula>
    </cfRule>
  </conditionalFormatting>
  <conditionalFormatting sqref="K40">
    <cfRule type="containsText" dxfId="256" priority="425" operator="containsText" text="N/A">
      <formula>NOT(ISERROR(SEARCH("N/A",K40)))</formula>
    </cfRule>
  </conditionalFormatting>
  <conditionalFormatting sqref="K307">
    <cfRule type="containsText" dxfId="255" priority="421" operator="containsText" text="N/A">
      <formula>NOT(ISERROR(SEARCH("N/A",K307)))</formula>
    </cfRule>
  </conditionalFormatting>
  <conditionalFormatting sqref="B307">
    <cfRule type="expression" dxfId="254" priority="418">
      <formula>C307="X"</formula>
    </cfRule>
  </conditionalFormatting>
  <conditionalFormatting sqref="B307">
    <cfRule type="expression" dxfId="253" priority="417">
      <formula>#REF!="X"</formula>
    </cfRule>
  </conditionalFormatting>
  <conditionalFormatting sqref="A307">
    <cfRule type="expression" dxfId="252" priority="422">
      <formula>#REF!="X"</formula>
    </cfRule>
  </conditionalFormatting>
  <conditionalFormatting sqref="K564">
    <cfRule type="containsText" dxfId="251" priority="414" operator="containsText" text="N/A">
      <formula>NOT(ISERROR(SEARCH("N/A",K564)))</formula>
    </cfRule>
  </conditionalFormatting>
  <conditionalFormatting sqref="K6">
    <cfRule type="expression" dxfId="250" priority="397">
      <formula>K6="Exception"</formula>
    </cfRule>
    <cfRule type="expression" dxfId="249" priority="398">
      <formula>K6="x"</formula>
    </cfRule>
  </conditionalFormatting>
  <conditionalFormatting sqref="J11:J25 J27:J53">
    <cfRule type="expression" dxfId="248" priority="395">
      <formula>J11="Exception"</formula>
    </cfRule>
    <cfRule type="expression" dxfId="247" priority="396">
      <formula>J11="x"</formula>
    </cfRule>
  </conditionalFormatting>
  <conditionalFormatting sqref="J11:J25 J27:J53">
    <cfRule type="expression" dxfId="246" priority="393">
      <formula>J11="Exception"</formula>
    </cfRule>
    <cfRule type="expression" dxfId="245" priority="394">
      <formula>J11="x"</formula>
    </cfRule>
  </conditionalFormatting>
  <conditionalFormatting sqref="J134:J143 J145:J146 J148:J160">
    <cfRule type="expression" dxfId="244" priority="383">
      <formula>J134="Exception"</formula>
    </cfRule>
    <cfRule type="expression" dxfId="243" priority="384">
      <formula>J134="x"</formula>
    </cfRule>
  </conditionalFormatting>
  <conditionalFormatting sqref="J134:J143 J145:J146 J148:J160">
    <cfRule type="expression" dxfId="242" priority="381">
      <formula>J134="Exception"</formula>
    </cfRule>
    <cfRule type="expression" dxfId="241" priority="382">
      <formula>J134="x"</formula>
    </cfRule>
  </conditionalFormatting>
  <conditionalFormatting sqref="J162:J164 J167:J173 J175 J183:J184 J186:J203 J205">
    <cfRule type="expression" dxfId="240" priority="379">
      <formula>J162="Exception"</formula>
    </cfRule>
    <cfRule type="expression" dxfId="239" priority="380">
      <formula>J162="x"</formula>
    </cfRule>
  </conditionalFormatting>
  <conditionalFormatting sqref="J162:J164 J167:J173 J175 J183:J184 J186:J203 J205">
    <cfRule type="expression" dxfId="238" priority="377">
      <formula>J162="Exception"</formula>
    </cfRule>
    <cfRule type="expression" dxfId="237" priority="378">
      <formula>J162="x"</formula>
    </cfRule>
  </conditionalFormatting>
  <conditionalFormatting sqref="J207:J214">
    <cfRule type="expression" dxfId="236" priority="375">
      <formula>J207="Exception"</formula>
    </cfRule>
    <cfRule type="expression" dxfId="235" priority="376">
      <formula>J207="x"</formula>
    </cfRule>
  </conditionalFormatting>
  <conditionalFormatting sqref="J207:J214">
    <cfRule type="expression" dxfId="234" priority="373">
      <formula>J207="Exception"</formula>
    </cfRule>
    <cfRule type="expression" dxfId="233" priority="374">
      <formula>J207="x"</formula>
    </cfRule>
  </conditionalFormatting>
  <conditionalFormatting sqref="J217 J223 J231:J239 J242 J244:J247 J251:J255 J226:J229">
    <cfRule type="expression" dxfId="232" priority="371">
      <formula>J217="Exception"</formula>
    </cfRule>
    <cfRule type="expression" dxfId="231" priority="372">
      <formula>J217="x"</formula>
    </cfRule>
  </conditionalFormatting>
  <conditionalFormatting sqref="J217 J223 J231:J239 J242 J244:J247 J251:J255 J226:J229">
    <cfRule type="expression" dxfId="230" priority="369">
      <formula>J217="Exception"</formula>
    </cfRule>
    <cfRule type="expression" dxfId="229" priority="370">
      <formula>J217="x"</formula>
    </cfRule>
  </conditionalFormatting>
  <conditionalFormatting sqref="J257:J267 J269:J270 J272:J278">
    <cfRule type="expression" dxfId="228" priority="367">
      <formula>J257="Exception"</formula>
    </cfRule>
    <cfRule type="expression" dxfId="227" priority="368">
      <formula>J257="x"</formula>
    </cfRule>
  </conditionalFormatting>
  <conditionalFormatting sqref="J257:J267 J269:J270 J272:J278">
    <cfRule type="expression" dxfId="226" priority="365">
      <formula>J257="Exception"</formula>
    </cfRule>
    <cfRule type="expression" dxfId="225" priority="366">
      <formula>J257="x"</formula>
    </cfRule>
  </conditionalFormatting>
  <conditionalFormatting sqref="J282:J286 J295:J296 J300 J302:J303">
    <cfRule type="expression" dxfId="224" priority="363">
      <formula>J282="Exception"</formula>
    </cfRule>
    <cfRule type="expression" dxfId="223" priority="364">
      <formula>J282="x"</formula>
    </cfRule>
  </conditionalFormatting>
  <conditionalFormatting sqref="J282:J286 J295:J296 J300 J302:J303">
    <cfRule type="expression" dxfId="222" priority="361">
      <formula>J282="Exception"</formula>
    </cfRule>
    <cfRule type="expression" dxfId="221" priority="362">
      <formula>J282="x"</formula>
    </cfRule>
  </conditionalFormatting>
  <conditionalFormatting sqref="J313 J315">
    <cfRule type="expression" dxfId="220" priority="359">
      <formula>J313="Exception"</formula>
    </cfRule>
    <cfRule type="expression" dxfId="219" priority="360">
      <formula>J313="x"</formula>
    </cfRule>
  </conditionalFormatting>
  <conditionalFormatting sqref="J313 J315">
    <cfRule type="expression" dxfId="218" priority="357">
      <formula>J313="Exception"</formula>
    </cfRule>
    <cfRule type="expression" dxfId="217" priority="358">
      <formula>J313="x"</formula>
    </cfRule>
  </conditionalFormatting>
  <conditionalFormatting sqref="J322:J326 J342:J344">
    <cfRule type="expression" dxfId="216" priority="355">
      <formula>J322="Exception"</formula>
    </cfRule>
    <cfRule type="expression" dxfId="215" priority="356">
      <formula>J322="x"</formula>
    </cfRule>
  </conditionalFormatting>
  <conditionalFormatting sqref="J322:J326 J342:J344">
    <cfRule type="expression" dxfId="214" priority="353">
      <formula>J322="Exception"</formula>
    </cfRule>
    <cfRule type="expression" dxfId="213" priority="354">
      <formula>J322="x"</formula>
    </cfRule>
  </conditionalFormatting>
  <conditionalFormatting sqref="J346 J348:J367 J369:J370">
    <cfRule type="expression" dxfId="212" priority="351">
      <formula>J346="Exception"</formula>
    </cfRule>
    <cfRule type="expression" dxfId="211" priority="352">
      <formula>J346="x"</formula>
    </cfRule>
  </conditionalFormatting>
  <conditionalFormatting sqref="J346 J348:J367 J369:J370">
    <cfRule type="expression" dxfId="210" priority="349">
      <formula>J346="Exception"</formula>
    </cfRule>
    <cfRule type="expression" dxfId="209" priority="350">
      <formula>J346="x"</formula>
    </cfRule>
  </conditionalFormatting>
  <conditionalFormatting sqref="J372 J374:J378 J394 J433 J431 J415:J427">
    <cfRule type="expression" dxfId="208" priority="347">
      <formula>J372="Exception"</formula>
    </cfRule>
    <cfRule type="expression" dxfId="207" priority="348">
      <formula>J372="x"</formula>
    </cfRule>
  </conditionalFormatting>
  <conditionalFormatting sqref="J372 J374:J378 J394 J433 J431 J415:J427">
    <cfRule type="expression" dxfId="206" priority="345">
      <formula>J372="Exception"</formula>
    </cfRule>
    <cfRule type="expression" dxfId="205" priority="346">
      <formula>J372="x"</formula>
    </cfRule>
  </conditionalFormatting>
  <conditionalFormatting sqref="J439:J440 J461:J462 J458:J459 J454:J456 J448:J452 J442:J446">
    <cfRule type="expression" dxfId="204" priority="343">
      <formula>J439="Exception"</formula>
    </cfRule>
    <cfRule type="expression" dxfId="203" priority="344">
      <formula>J439="x"</formula>
    </cfRule>
  </conditionalFormatting>
  <conditionalFormatting sqref="J439:J440 J461:J462 J458:J459 J454:J456 J448:J452 J442:J446">
    <cfRule type="expression" dxfId="202" priority="341">
      <formula>J439="Exception"</formula>
    </cfRule>
    <cfRule type="expression" dxfId="201" priority="342">
      <formula>J439="x"</formula>
    </cfRule>
  </conditionalFormatting>
  <conditionalFormatting sqref="J464:J481">
    <cfRule type="expression" dxfId="200" priority="339">
      <formula>J464="Exception"</formula>
    </cfRule>
    <cfRule type="expression" dxfId="199" priority="340">
      <formula>J464="x"</formula>
    </cfRule>
  </conditionalFormatting>
  <conditionalFormatting sqref="J464:J481">
    <cfRule type="expression" dxfId="198" priority="337">
      <formula>J464="Exception"</formula>
    </cfRule>
    <cfRule type="expression" dxfId="197" priority="338">
      <formula>J464="x"</formula>
    </cfRule>
  </conditionalFormatting>
  <conditionalFormatting sqref="J483:J502">
    <cfRule type="expression" dxfId="196" priority="335">
      <formula>J483="Exception"</formula>
    </cfRule>
    <cfRule type="expression" dxfId="195" priority="336">
      <formula>J483="x"</formula>
    </cfRule>
  </conditionalFormatting>
  <conditionalFormatting sqref="J483:J502">
    <cfRule type="expression" dxfId="194" priority="333">
      <formula>J483="Exception"</formula>
    </cfRule>
    <cfRule type="expression" dxfId="193" priority="334">
      <formula>J483="x"</formula>
    </cfRule>
  </conditionalFormatting>
  <conditionalFormatting sqref="J535:J543">
    <cfRule type="expression" dxfId="192" priority="327">
      <formula>J535="Exception"</formula>
    </cfRule>
    <cfRule type="expression" dxfId="191" priority="328">
      <formula>J535="x"</formula>
    </cfRule>
  </conditionalFormatting>
  <conditionalFormatting sqref="J535:J543">
    <cfRule type="expression" dxfId="190" priority="325">
      <formula>J535="Exception"</formula>
    </cfRule>
    <cfRule type="expression" dxfId="189" priority="326">
      <formula>J535="x"</formula>
    </cfRule>
  </conditionalFormatting>
  <conditionalFormatting sqref="J587:J608">
    <cfRule type="expression" dxfId="188" priority="323">
      <formula>J587="Exception"</formula>
    </cfRule>
    <cfRule type="expression" dxfId="187" priority="324">
      <formula>J587="x"</formula>
    </cfRule>
  </conditionalFormatting>
  <conditionalFormatting sqref="J587:J608">
    <cfRule type="expression" dxfId="186" priority="321">
      <formula>J587="Exception"</formula>
    </cfRule>
    <cfRule type="expression" dxfId="185" priority="322">
      <formula>J587="x"</formula>
    </cfRule>
  </conditionalFormatting>
  <conditionalFormatting sqref="J248:J250">
    <cfRule type="expression" dxfId="184" priority="263">
      <formula>J248="Exception"</formula>
    </cfRule>
    <cfRule type="expression" dxfId="183" priority="264">
      <formula>J248="x"</formula>
    </cfRule>
  </conditionalFormatting>
  <conditionalFormatting sqref="J248:J250">
    <cfRule type="expression" dxfId="182" priority="261">
      <formula>J248="Exception"</formula>
    </cfRule>
    <cfRule type="expression" dxfId="181" priority="262">
      <formula>J248="x"</formula>
    </cfRule>
  </conditionalFormatting>
  <conditionalFormatting sqref="J544">
    <cfRule type="expression" dxfId="180" priority="183">
      <formula>J544="Exception"</formula>
    </cfRule>
    <cfRule type="expression" dxfId="179" priority="184">
      <formula>J544="x"</formula>
    </cfRule>
  </conditionalFormatting>
  <conditionalFormatting sqref="J544">
    <cfRule type="expression" dxfId="178" priority="181">
      <formula>J544="Exception"</formula>
    </cfRule>
    <cfRule type="expression" dxfId="177" priority="182">
      <formula>J544="x"</formula>
    </cfRule>
  </conditionalFormatting>
  <conditionalFormatting sqref="J460">
    <cfRule type="expression" dxfId="176" priority="179">
      <formula>J460="Exception"</formula>
    </cfRule>
    <cfRule type="expression" dxfId="175" priority="180">
      <formula>J460="x"</formula>
    </cfRule>
  </conditionalFormatting>
  <conditionalFormatting sqref="J460">
    <cfRule type="expression" dxfId="174" priority="177">
      <formula>J460="Exception"</formula>
    </cfRule>
    <cfRule type="expression" dxfId="173" priority="178">
      <formula>J460="x"</formula>
    </cfRule>
  </conditionalFormatting>
  <conditionalFormatting sqref="J457">
    <cfRule type="expression" dxfId="172" priority="175">
      <formula>J457="Exception"</formula>
    </cfRule>
    <cfRule type="expression" dxfId="171" priority="176">
      <formula>J457="x"</formula>
    </cfRule>
  </conditionalFormatting>
  <conditionalFormatting sqref="J457">
    <cfRule type="expression" dxfId="170" priority="173">
      <formula>J457="Exception"</formula>
    </cfRule>
    <cfRule type="expression" dxfId="169" priority="174">
      <formula>J457="x"</formula>
    </cfRule>
  </conditionalFormatting>
  <conditionalFormatting sqref="J453">
    <cfRule type="expression" dxfId="168" priority="171">
      <formula>J453="Exception"</formula>
    </cfRule>
    <cfRule type="expression" dxfId="167" priority="172">
      <formula>J453="x"</formula>
    </cfRule>
  </conditionalFormatting>
  <conditionalFormatting sqref="J453">
    <cfRule type="expression" dxfId="166" priority="169">
      <formula>J453="Exception"</formula>
    </cfRule>
    <cfRule type="expression" dxfId="165" priority="170">
      <formula>J453="x"</formula>
    </cfRule>
  </conditionalFormatting>
  <conditionalFormatting sqref="J447">
    <cfRule type="expression" dxfId="164" priority="167">
      <formula>J447="Exception"</formula>
    </cfRule>
    <cfRule type="expression" dxfId="163" priority="168">
      <formula>J447="x"</formula>
    </cfRule>
  </conditionalFormatting>
  <conditionalFormatting sqref="J447">
    <cfRule type="expression" dxfId="162" priority="165">
      <formula>J447="Exception"</formula>
    </cfRule>
    <cfRule type="expression" dxfId="161" priority="166">
      <formula>J447="x"</formula>
    </cfRule>
  </conditionalFormatting>
  <conditionalFormatting sqref="J441">
    <cfRule type="expression" dxfId="160" priority="163">
      <formula>J441="Exception"</formula>
    </cfRule>
    <cfRule type="expression" dxfId="159" priority="164">
      <formula>J441="x"</formula>
    </cfRule>
  </conditionalFormatting>
  <conditionalFormatting sqref="J441">
    <cfRule type="expression" dxfId="158" priority="161">
      <formula>J441="Exception"</formula>
    </cfRule>
    <cfRule type="expression" dxfId="157" priority="162">
      <formula>J441="x"</formula>
    </cfRule>
  </conditionalFormatting>
  <conditionalFormatting sqref="J434:J437">
    <cfRule type="expression" dxfId="156" priority="159">
      <formula>J434="Exception"</formula>
    </cfRule>
    <cfRule type="expression" dxfId="155" priority="160">
      <formula>J434="x"</formula>
    </cfRule>
  </conditionalFormatting>
  <conditionalFormatting sqref="J434:J437">
    <cfRule type="expression" dxfId="154" priority="157">
      <formula>J434="Exception"</formula>
    </cfRule>
    <cfRule type="expression" dxfId="153" priority="158">
      <formula>J434="x"</formula>
    </cfRule>
  </conditionalFormatting>
  <conditionalFormatting sqref="J432">
    <cfRule type="expression" dxfId="152" priority="155">
      <formula>J432="Exception"</formula>
    </cfRule>
    <cfRule type="expression" dxfId="151" priority="156">
      <formula>J432="x"</formula>
    </cfRule>
  </conditionalFormatting>
  <conditionalFormatting sqref="J432">
    <cfRule type="expression" dxfId="150" priority="153">
      <formula>J432="Exception"</formula>
    </cfRule>
    <cfRule type="expression" dxfId="149" priority="154">
      <formula>J432="x"</formula>
    </cfRule>
  </conditionalFormatting>
  <conditionalFormatting sqref="J428:J430">
    <cfRule type="expression" dxfId="148" priority="151">
      <formula>J428="Exception"</formula>
    </cfRule>
    <cfRule type="expression" dxfId="147" priority="152">
      <formula>J428="x"</formula>
    </cfRule>
  </conditionalFormatting>
  <conditionalFormatting sqref="J428:J430">
    <cfRule type="expression" dxfId="146" priority="149">
      <formula>J428="Exception"</formula>
    </cfRule>
    <cfRule type="expression" dxfId="145" priority="150">
      <formula>J428="x"</formula>
    </cfRule>
  </conditionalFormatting>
  <conditionalFormatting sqref="J413:J414">
    <cfRule type="expression" dxfId="144" priority="147">
      <formula>J413="Exception"</formula>
    </cfRule>
    <cfRule type="expression" dxfId="143" priority="148">
      <formula>J413="x"</formula>
    </cfRule>
  </conditionalFormatting>
  <conditionalFormatting sqref="J413:J414">
    <cfRule type="expression" dxfId="142" priority="145">
      <formula>J413="Exception"</formula>
    </cfRule>
    <cfRule type="expression" dxfId="141" priority="146">
      <formula>J413="x"</formula>
    </cfRule>
  </conditionalFormatting>
  <conditionalFormatting sqref="J395:J402">
    <cfRule type="expression" dxfId="140" priority="143">
      <formula>J395="Exception"</formula>
    </cfRule>
    <cfRule type="expression" dxfId="139" priority="144">
      <formula>J395="x"</formula>
    </cfRule>
  </conditionalFormatting>
  <conditionalFormatting sqref="J395:J402">
    <cfRule type="expression" dxfId="138" priority="141">
      <formula>J395="Exception"</formula>
    </cfRule>
    <cfRule type="expression" dxfId="137" priority="142">
      <formula>J395="x"</formula>
    </cfRule>
  </conditionalFormatting>
  <conditionalFormatting sqref="J392:J393">
    <cfRule type="expression" dxfId="136" priority="139">
      <formula>J392="Exception"</formula>
    </cfRule>
    <cfRule type="expression" dxfId="135" priority="140">
      <formula>J392="x"</formula>
    </cfRule>
  </conditionalFormatting>
  <conditionalFormatting sqref="J392:J393">
    <cfRule type="expression" dxfId="134" priority="137">
      <formula>J392="Exception"</formula>
    </cfRule>
    <cfRule type="expression" dxfId="133" priority="138">
      <formula>J392="x"</formula>
    </cfRule>
  </conditionalFormatting>
  <conditionalFormatting sqref="J379:J382">
    <cfRule type="expression" dxfId="132" priority="135">
      <formula>J379="Exception"</formula>
    </cfRule>
    <cfRule type="expression" dxfId="131" priority="136">
      <formula>J379="x"</formula>
    </cfRule>
  </conditionalFormatting>
  <conditionalFormatting sqref="J379:J382">
    <cfRule type="expression" dxfId="130" priority="133">
      <formula>J379="Exception"</formula>
    </cfRule>
    <cfRule type="expression" dxfId="129" priority="134">
      <formula>J379="x"</formula>
    </cfRule>
  </conditionalFormatting>
  <conditionalFormatting sqref="J373">
    <cfRule type="expression" dxfId="128" priority="131">
      <formula>J373="Exception"</formula>
    </cfRule>
    <cfRule type="expression" dxfId="127" priority="132">
      <formula>J373="x"</formula>
    </cfRule>
  </conditionalFormatting>
  <conditionalFormatting sqref="J373">
    <cfRule type="expression" dxfId="126" priority="129">
      <formula>J373="Exception"</formula>
    </cfRule>
    <cfRule type="expression" dxfId="125" priority="130">
      <formula>J373="x"</formula>
    </cfRule>
  </conditionalFormatting>
  <conditionalFormatting sqref="J368">
    <cfRule type="expression" dxfId="124" priority="127">
      <formula>J368="Exception"</formula>
    </cfRule>
    <cfRule type="expression" dxfId="123" priority="128">
      <formula>J368="x"</formula>
    </cfRule>
  </conditionalFormatting>
  <conditionalFormatting sqref="J368">
    <cfRule type="expression" dxfId="122" priority="125">
      <formula>J368="Exception"</formula>
    </cfRule>
    <cfRule type="expression" dxfId="121" priority="126">
      <formula>J368="x"</formula>
    </cfRule>
  </conditionalFormatting>
  <conditionalFormatting sqref="J347">
    <cfRule type="expression" dxfId="120" priority="123">
      <formula>J347="Exception"</formula>
    </cfRule>
    <cfRule type="expression" dxfId="119" priority="124">
      <formula>J347="x"</formula>
    </cfRule>
  </conditionalFormatting>
  <conditionalFormatting sqref="J347">
    <cfRule type="expression" dxfId="118" priority="121">
      <formula>J347="Exception"</formula>
    </cfRule>
    <cfRule type="expression" dxfId="117" priority="122">
      <formula>J347="x"</formula>
    </cfRule>
  </conditionalFormatting>
  <conditionalFormatting sqref="J341">
    <cfRule type="expression" dxfId="116" priority="119">
      <formula>J341="Exception"</formula>
    </cfRule>
    <cfRule type="expression" dxfId="115" priority="120">
      <formula>J341="x"</formula>
    </cfRule>
  </conditionalFormatting>
  <conditionalFormatting sqref="J341">
    <cfRule type="expression" dxfId="114" priority="117">
      <formula>J341="Exception"</formula>
    </cfRule>
    <cfRule type="expression" dxfId="113" priority="118">
      <formula>J341="x"</formula>
    </cfRule>
  </conditionalFormatting>
  <conditionalFormatting sqref="J327:J331">
    <cfRule type="expression" dxfId="112" priority="115">
      <formula>J327="Exception"</formula>
    </cfRule>
    <cfRule type="expression" dxfId="111" priority="116">
      <formula>J327="x"</formula>
    </cfRule>
  </conditionalFormatting>
  <conditionalFormatting sqref="J327:J331">
    <cfRule type="expression" dxfId="110" priority="113">
      <formula>J327="Exception"</formula>
    </cfRule>
    <cfRule type="expression" dxfId="109" priority="114">
      <formula>J327="x"</formula>
    </cfRule>
  </conditionalFormatting>
  <conditionalFormatting sqref="J320:J321">
    <cfRule type="expression" dxfId="108" priority="111">
      <formula>J320="Exception"</formula>
    </cfRule>
    <cfRule type="expression" dxfId="107" priority="112">
      <formula>J320="x"</formula>
    </cfRule>
  </conditionalFormatting>
  <conditionalFormatting sqref="J320:J321">
    <cfRule type="expression" dxfId="106" priority="109">
      <formula>J320="Exception"</formula>
    </cfRule>
    <cfRule type="expression" dxfId="105" priority="110">
      <formula>J320="x"</formula>
    </cfRule>
  </conditionalFormatting>
  <conditionalFormatting sqref="J316:J318">
    <cfRule type="expression" dxfId="104" priority="107">
      <formula>J316="Exception"</formula>
    </cfRule>
    <cfRule type="expression" dxfId="103" priority="108">
      <formula>J316="x"</formula>
    </cfRule>
  </conditionalFormatting>
  <conditionalFormatting sqref="J316:J318">
    <cfRule type="expression" dxfId="102" priority="105">
      <formula>J316="Exception"</formula>
    </cfRule>
    <cfRule type="expression" dxfId="101" priority="106">
      <formula>J316="x"</formula>
    </cfRule>
  </conditionalFormatting>
  <conditionalFormatting sqref="J314">
    <cfRule type="expression" dxfId="100" priority="103">
      <formula>J314="Exception"</formula>
    </cfRule>
    <cfRule type="expression" dxfId="99" priority="104">
      <formula>J314="x"</formula>
    </cfRule>
  </conditionalFormatting>
  <conditionalFormatting sqref="J314">
    <cfRule type="expression" dxfId="98" priority="101">
      <formula>J314="Exception"</formula>
    </cfRule>
    <cfRule type="expression" dxfId="97" priority="102">
      <formula>J314="x"</formula>
    </cfRule>
  </conditionalFormatting>
  <conditionalFormatting sqref="J312">
    <cfRule type="expression" dxfId="96" priority="99">
      <formula>J312="Exception"</formula>
    </cfRule>
    <cfRule type="expression" dxfId="95" priority="100">
      <formula>J312="x"</formula>
    </cfRule>
  </conditionalFormatting>
  <conditionalFormatting sqref="J312">
    <cfRule type="expression" dxfId="94" priority="97">
      <formula>J312="Exception"</formula>
    </cfRule>
    <cfRule type="expression" dxfId="93" priority="98">
      <formula>J312="x"</formula>
    </cfRule>
  </conditionalFormatting>
  <conditionalFormatting sqref="J304:J310">
    <cfRule type="expression" dxfId="92" priority="95">
      <formula>J304="Exception"</formula>
    </cfRule>
    <cfRule type="expression" dxfId="91" priority="96">
      <formula>J304="x"</formula>
    </cfRule>
  </conditionalFormatting>
  <conditionalFormatting sqref="J304:J310">
    <cfRule type="expression" dxfId="90" priority="93">
      <formula>J304="Exception"</formula>
    </cfRule>
    <cfRule type="expression" dxfId="89" priority="94">
      <formula>J304="x"</formula>
    </cfRule>
  </conditionalFormatting>
  <conditionalFormatting sqref="J301">
    <cfRule type="expression" dxfId="88" priority="91">
      <formula>J301="Exception"</formula>
    </cfRule>
    <cfRule type="expression" dxfId="87" priority="92">
      <formula>J301="x"</formula>
    </cfRule>
  </conditionalFormatting>
  <conditionalFormatting sqref="J301">
    <cfRule type="expression" dxfId="86" priority="89">
      <formula>J301="Exception"</formula>
    </cfRule>
    <cfRule type="expression" dxfId="85" priority="90">
      <formula>J301="x"</formula>
    </cfRule>
  </conditionalFormatting>
  <conditionalFormatting sqref="J297:J299">
    <cfRule type="expression" dxfId="84" priority="87">
      <formula>J297="Exception"</formula>
    </cfRule>
    <cfRule type="expression" dxfId="83" priority="88">
      <formula>J297="x"</formula>
    </cfRule>
  </conditionalFormatting>
  <conditionalFormatting sqref="J297:J299">
    <cfRule type="expression" dxfId="82" priority="85">
      <formula>J297="Exception"</formula>
    </cfRule>
    <cfRule type="expression" dxfId="81" priority="86">
      <formula>J297="x"</formula>
    </cfRule>
  </conditionalFormatting>
  <conditionalFormatting sqref="J289:J294">
    <cfRule type="expression" dxfId="80" priority="83">
      <formula>J289="Exception"</formula>
    </cfRule>
    <cfRule type="expression" dxfId="79" priority="84">
      <formula>J289="x"</formula>
    </cfRule>
  </conditionalFormatting>
  <conditionalFormatting sqref="J289:J294">
    <cfRule type="expression" dxfId="78" priority="81">
      <formula>J289="Exception"</formula>
    </cfRule>
    <cfRule type="expression" dxfId="77" priority="82">
      <formula>J289="x"</formula>
    </cfRule>
  </conditionalFormatting>
  <conditionalFormatting sqref="J287">
    <cfRule type="expression" dxfId="76" priority="79">
      <formula>J287="Exception"</formula>
    </cfRule>
    <cfRule type="expression" dxfId="75" priority="80">
      <formula>J287="x"</formula>
    </cfRule>
  </conditionalFormatting>
  <conditionalFormatting sqref="J287">
    <cfRule type="expression" dxfId="74" priority="77">
      <formula>J287="Exception"</formula>
    </cfRule>
    <cfRule type="expression" dxfId="73" priority="78">
      <formula>J287="x"</formula>
    </cfRule>
  </conditionalFormatting>
  <conditionalFormatting sqref="J280:J281">
    <cfRule type="expression" dxfId="72" priority="75">
      <formula>J280="Exception"</formula>
    </cfRule>
    <cfRule type="expression" dxfId="71" priority="76">
      <formula>J280="x"</formula>
    </cfRule>
  </conditionalFormatting>
  <conditionalFormatting sqref="J280:J281">
    <cfRule type="expression" dxfId="70" priority="73">
      <formula>J280="Exception"</formula>
    </cfRule>
    <cfRule type="expression" dxfId="69" priority="74">
      <formula>J280="x"</formula>
    </cfRule>
  </conditionalFormatting>
  <conditionalFormatting sqref="J271">
    <cfRule type="expression" dxfId="68" priority="71">
      <formula>J271="Exception"</formula>
    </cfRule>
    <cfRule type="expression" dxfId="67" priority="72">
      <formula>J271="x"</formula>
    </cfRule>
  </conditionalFormatting>
  <conditionalFormatting sqref="J271">
    <cfRule type="expression" dxfId="66" priority="69">
      <formula>J271="Exception"</formula>
    </cfRule>
    <cfRule type="expression" dxfId="65" priority="70">
      <formula>J271="x"</formula>
    </cfRule>
  </conditionalFormatting>
  <conditionalFormatting sqref="J268">
    <cfRule type="expression" dxfId="64" priority="67">
      <formula>J268="Exception"</formula>
    </cfRule>
    <cfRule type="expression" dxfId="63" priority="68">
      <formula>J268="x"</formula>
    </cfRule>
  </conditionalFormatting>
  <conditionalFormatting sqref="J268">
    <cfRule type="expression" dxfId="62" priority="65">
      <formula>J268="Exception"</formula>
    </cfRule>
    <cfRule type="expression" dxfId="61" priority="66">
      <formula>J268="x"</formula>
    </cfRule>
  </conditionalFormatting>
  <conditionalFormatting sqref="J243">
    <cfRule type="expression" dxfId="60" priority="63">
      <formula>J243="Exception"</formula>
    </cfRule>
    <cfRule type="expression" dxfId="59" priority="64">
      <formula>J243="x"</formula>
    </cfRule>
  </conditionalFormatting>
  <conditionalFormatting sqref="J243">
    <cfRule type="expression" dxfId="58" priority="61">
      <formula>J243="Exception"</formula>
    </cfRule>
    <cfRule type="expression" dxfId="57" priority="62">
      <formula>J243="x"</formula>
    </cfRule>
  </conditionalFormatting>
  <conditionalFormatting sqref="J240:J241">
    <cfRule type="expression" dxfId="56" priority="59">
      <formula>J240="Exception"</formula>
    </cfRule>
    <cfRule type="expression" dxfId="55" priority="60">
      <formula>J240="x"</formula>
    </cfRule>
  </conditionalFormatting>
  <conditionalFormatting sqref="J240:J241">
    <cfRule type="expression" dxfId="54" priority="57">
      <formula>J240="Exception"</formula>
    </cfRule>
    <cfRule type="expression" dxfId="53" priority="58">
      <formula>J240="x"</formula>
    </cfRule>
  </conditionalFormatting>
  <conditionalFormatting sqref="J230">
    <cfRule type="expression" dxfId="52" priority="55">
      <formula>J230="Exception"</formula>
    </cfRule>
    <cfRule type="expression" dxfId="51" priority="56">
      <formula>J230="x"</formula>
    </cfRule>
  </conditionalFormatting>
  <conditionalFormatting sqref="J230">
    <cfRule type="expression" dxfId="50" priority="53">
      <formula>J230="Exception"</formula>
    </cfRule>
    <cfRule type="expression" dxfId="49" priority="54">
      <formula>J230="x"</formula>
    </cfRule>
  </conditionalFormatting>
  <conditionalFormatting sqref="J224:J225">
    <cfRule type="expression" dxfId="48" priority="51">
      <formula>J224="Exception"</formula>
    </cfRule>
    <cfRule type="expression" dxfId="47" priority="52">
      <formula>J224="x"</formula>
    </cfRule>
  </conditionalFormatting>
  <conditionalFormatting sqref="J224:J225">
    <cfRule type="expression" dxfId="46" priority="49">
      <formula>J224="Exception"</formula>
    </cfRule>
    <cfRule type="expression" dxfId="45" priority="50">
      <formula>J224="x"</formula>
    </cfRule>
  </conditionalFormatting>
  <conditionalFormatting sqref="J218:J222">
    <cfRule type="expression" dxfId="44" priority="47">
      <formula>J218="Exception"</formula>
    </cfRule>
    <cfRule type="expression" dxfId="43" priority="48">
      <formula>J218="x"</formula>
    </cfRule>
  </conditionalFormatting>
  <conditionalFormatting sqref="J218:J222">
    <cfRule type="expression" dxfId="42" priority="45">
      <formula>J218="Exception"</formula>
    </cfRule>
    <cfRule type="expression" dxfId="41" priority="46">
      <formula>J218="x"</formula>
    </cfRule>
  </conditionalFormatting>
  <conditionalFormatting sqref="J216">
    <cfRule type="expression" dxfId="40" priority="43">
      <formula>J216="Exception"</formula>
    </cfRule>
    <cfRule type="expression" dxfId="39" priority="44">
      <formula>J216="x"</formula>
    </cfRule>
  </conditionalFormatting>
  <conditionalFormatting sqref="J216">
    <cfRule type="expression" dxfId="38" priority="41">
      <formula>J216="Exception"</formula>
    </cfRule>
    <cfRule type="expression" dxfId="37" priority="42">
      <formula>J216="x"</formula>
    </cfRule>
  </conditionalFormatting>
  <conditionalFormatting sqref="J204">
    <cfRule type="expression" dxfId="36" priority="39">
      <formula>J204="Exception"</formula>
    </cfRule>
    <cfRule type="expression" dxfId="35" priority="40">
      <formula>J204="x"</formula>
    </cfRule>
  </conditionalFormatting>
  <conditionalFormatting sqref="J204">
    <cfRule type="expression" dxfId="34" priority="37">
      <formula>J204="Exception"</formula>
    </cfRule>
    <cfRule type="expression" dxfId="33" priority="38">
      <formula>J204="x"</formula>
    </cfRule>
  </conditionalFormatting>
  <conditionalFormatting sqref="J185">
    <cfRule type="expression" dxfId="32" priority="35">
      <formula>J185="Exception"</formula>
    </cfRule>
    <cfRule type="expression" dxfId="31" priority="36">
      <formula>J185="x"</formula>
    </cfRule>
  </conditionalFormatting>
  <conditionalFormatting sqref="J185">
    <cfRule type="expression" dxfId="30" priority="33">
      <formula>J185="Exception"</formula>
    </cfRule>
    <cfRule type="expression" dxfId="29" priority="34">
      <formula>J185="x"</formula>
    </cfRule>
  </conditionalFormatting>
  <conditionalFormatting sqref="J176:J182">
    <cfRule type="expression" dxfId="28" priority="31">
      <formula>J176="Exception"</formula>
    </cfRule>
    <cfRule type="expression" dxfId="27" priority="32">
      <formula>J176="x"</formula>
    </cfRule>
  </conditionalFormatting>
  <conditionalFormatting sqref="J176:J182">
    <cfRule type="expression" dxfId="26" priority="29">
      <formula>J176="Exception"</formula>
    </cfRule>
    <cfRule type="expression" dxfId="25" priority="30">
      <formula>J176="x"</formula>
    </cfRule>
  </conditionalFormatting>
  <conditionalFormatting sqref="J174">
    <cfRule type="expression" dxfId="24" priority="27">
      <formula>J174="Exception"</formula>
    </cfRule>
    <cfRule type="expression" dxfId="23" priority="28">
      <formula>J174="x"</formula>
    </cfRule>
  </conditionalFormatting>
  <conditionalFormatting sqref="J174">
    <cfRule type="expression" dxfId="22" priority="25">
      <formula>J174="Exception"</formula>
    </cfRule>
    <cfRule type="expression" dxfId="21" priority="26">
      <formula>J174="x"</formula>
    </cfRule>
  </conditionalFormatting>
  <conditionalFormatting sqref="J165:J166">
    <cfRule type="expression" dxfId="20" priority="23">
      <formula>J165="Exception"</formula>
    </cfRule>
    <cfRule type="expression" dxfId="19" priority="24">
      <formula>J165="x"</formula>
    </cfRule>
  </conditionalFormatting>
  <conditionalFormatting sqref="J165:J166">
    <cfRule type="expression" dxfId="18" priority="21">
      <formula>J165="Exception"</formula>
    </cfRule>
    <cfRule type="expression" dxfId="17" priority="22">
      <formula>J165="x"</formula>
    </cfRule>
  </conditionalFormatting>
  <conditionalFormatting sqref="J147">
    <cfRule type="expression" dxfId="16" priority="19">
      <formula>J147="Exception"</formula>
    </cfRule>
    <cfRule type="expression" dxfId="15" priority="20">
      <formula>J147="x"</formula>
    </cfRule>
  </conditionalFormatting>
  <conditionalFormatting sqref="J147">
    <cfRule type="expression" dxfId="14" priority="17">
      <formula>J147="Exception"</formula>
    </cfRule>
    <cfRule type="expression" dxfId="13" priority="18">
      <formula>J147="x"</formula>
    </cfRule>
  </conditionalFormatting>
  <conditionalFormatting sqref="J144">
    <cfRule type="expression" dxfId="12" priority="15">
      <formula>J144="Exception"</formula>
    </cfRule>
    <cfRule type="expression" dxfId="11" priority="16">
      <formula>J144="x"</formula>
    </cfRule>
  </conditionalFormatting>
  <conditionalFormatting sqref="J144">
    <cfRule type="expression" dxfId="10" priority="13">
      <formula>J144="Exception"</formula>
    </cfRule>
    <cfRule type="expression" dxfId="9" priority="14">
      <formula>J144="x"</formula>
    </cfRule>
  </conditionalFormatting>
  <conditionalFormatting sqref="J26">
    <cfRule type="expression" dxfId="8" priority="11">
      <formula>J26="Exception"</formula>
    </cfRule>
    <cfRule type="expression" dxfId="7" priority="12">
      <formula>J26="x"</formula>
    </cfRule>
  </conditionalFormatting>
  <conditionalFormatting sqref="J26">
    <cfRule type="expression" dxfId="6" priority="9">
      <formula>J26="Exception"</formula>
    </cfRule>
    <cfRule type="expression" dxfId="5" priority="10">
      <formula>J26="x"</formula>
    </cfRule>
  </conditionalFormatting>
  <conditionalFormatting sqref="J6">
    <cfRule type="expression" dxfId="4" priority="7">
      <formula>J6="Exception"</formula>
    </cfRule>
    <cfRule type="expression" dxfId="3" priority="8">
      <formula>J6="x"</formula>
    </cfRule>
  </conditionalFormatting>
  <conditionalFormatting sqref="J6">
    <cfRule type="expression" dxfId="2" priority="5">
      <formula>J6="Exception"</formula>
    </cfRule>
    <cfRule type="expression" dxfId="1" priority="6">
      <formula>J6="x"</formula>
    </cfRule>
  </conditionalFormatting>
  <conditionalFormatting sqref="K227">
    <cfRule type="containsText" dxfId="0" priority="4" operator="containsText" text="N/A">
      <formula>NOT(ISERROR(SEARCH("N/A",K227)))</formula>
    </cfRule>
  </conditionalFormatting>
  <dataValidations count="7">
    <dataValidation type="decimal" operator="greaterThan" showInputMessage="1" showErrorMessage="1" errorTitle="Price per Case" error="Please enter your price per case for this item." sqref="M586 N227:P227 N3:N226 N228:N608" xr:uid="{83406BAD-5F4C-4B8C-B035-ED3013B643F9}">
      <formula1>0</formula1>
    </dataValidation>
    <dataValidation type="whole" operator="greaterThan" allowBlank="1" showInputMessage="1" showErrorMessage="1" errorTitle="Actual Case Size" error="Please enter only a whole number that reflects the actual case size you are bidding.  If this is the same as the Base Cae Size, you may leave this cell blank." sqref="K586" xr:uid="{D5F0EE57-CBC3-4ED4-8D92-70ABD8E3B611}">
      <formula1>0</formula1>
    </dataValidation>
    <dataValidation type="list" allowBlank="1" showInputMessage="1" showErrorMessage="1" promptTitle="Please select from dropdow," prompt="Please select Bakecrafter OR Integrated." sqref="K405:K406" xr:uid="{D560C324-C541-43FF-8849-165E13EF17CC}">
      <formula1>"Bakecrafter, Integrated"</formula1>
    </dataValidation>
    <dataValidation type="list" allowBlank="1" showInputMessage="1" showErrorMessage="1" promptTitle="Please select from dropdown" prompt="Select Yang's OR International" sqref="K134:K137" xr:uid="{7D647DAA-7B2C-4793-BAB3-E8532357F6D0}">
      <formula1>"International, Yang's"</formula1>
    </dataValidation>
    <dataValidation type="list" allowBlank="1" showInputMessage="1" showErrorMessage="1" errorTitle="Domestic Product" error="Please select X from the dropdown if this item meets Domestic criteria or Exemption of you are providing and exemption letter." promptTitle="Buy American" prompt="Select X if the item is domestic, or Exception if it meets one of the exception requirements." sqref="J544 J6 J26 J289:J294 J165:J166 J174 J176:J182 J185 J204 J216 J224:J225 J230 J240:J241 J243 J248:J250 J268 J271 J280:J281 J287 J218:J222 J297:J299 J301 J147 J320:J321 J327:J331 J341 J373 J368 J392:J393 J395:J402 J413:J414 J428:J430 J432 J434:J437 J441 J447 J453 J457 J460 J587:J608 J144 J304:J310 J312 J314 J316:J318 J346:J347 J379:J382" xr:uid="{E18E0DBD-EE5F-49EC-A389-4E2A8B57776E}">
      <formula1>"X, Exception"</formula1>
    </dataValidation>
    <dataValidation type="decimal" operator="greaterThan" allowBlank="1" showInputMessage="1" showErrorMessage="1" errorTitle="Actual Case Size" error="Please enter only a number that reflects the actual case size you are bidding.  If this is the same as the Base Cae Size, you may leave this cell blank." sqref="L3:L226 L228:L608" xr:uid="{F1353E4D-75E8-45A0-A3EF-49258884DCD2}">
      <formula1>0</formula1>
    </dataValidation>
    <dataValidation type="decimal" operator="greaterThan" allowBlank="1" showInputMessage="1" showErrorMessage="1" errorTitle="Actual Case Size" error="Please enter only a number that reflects the actual case size you are bidding.  If this is the same as the Base Case Size, you may leave this cell blank." sqref="L227" xr:uid="{3885AE57-0256-4CD9-99C7-2AFF93B15446}">
      <formula1>0</formula1>
    </dataValidation>
  </dataValidations>
  <hyperlinks>
    <hyperlink ref="C163" r:id="rId1" xr:uid="{E2451DCA-7B70-4961-839F-F93B91BDE97D}"/>
    <hyperlink ref="C205" r:id="rId2" xr:uid="{5BB7D1D0-016D-427E-A478-41BC992A3706}"/>
    <hyperlink ref="C190" r:id="rId3" display="Heinz 78000686" xr:uid="{CDEDA33C-73B9-49A5-A926-D0A0B38709B8}"/>
    <hyperlink ref="C175" r:id="rId4" display="Heinz 76001455" xr:uid="{E6A5ED70-B17B-47E0-A897-795938BF7265}"/>
    <hyperlink ref="C244" r:id="rId5" xr:uid="{5C067A4D-A75E-497D-BE72-AE3592C6763D}"/>
    <hyperlink ref="C245" r:id="rId6" xr:uid="{3376969E-B126-4475-B253-A672F115A12F}"/>
    <hyperlink ref="C300" r:id="rId7" xr:uid="{07F497DB-010A-4647-AB3D-2BFBDD8BB528}"/>
    <hyperlink ref="C408" r:id="rId8" xr:uid="{FB47FDCD-5811-4167-92E1-B972D0E79E8F}"/>
    <hyperlink ref="C502" r:id="rId9" xr:uid="{74B48D29-08B7-4880-9BA4-05717F1729DC}"/>
    <hyperlink ref="C519" r:id="rId10" xr:uid="{CEE0DE9D-B792-4582-9446-AA26C9C7AA88}"/>
    <hyperlink ref="C559" r:id="rId11" xr:uid="{8EDD8D6A-CFA7-4504-B179-CEF8432A2F51}"/>
    <hyperlink ref="C561" r:id="rId12" xr:uid="{3DD2B2F8-F4E5-4961-96B1-4B77C1ABC8CC}"/>
    <hyperlink ref="C542" r:id="rId13" xr:uid="{DA16209F-5A55-43D2-AB6D-265AECC83AD2}"/>
    <hyperlink ref="C541" r:id="rId14" xr:uid="{37DDEA8D-AED5-405F-879E-266F2F664F8D}"/>
    <hyperlink ref="C288" r:id="rId15" xr:uid="{74AF4C76-4903-46F6-BF9B-1533D344E1C8}"/>
    <hyperlink ref="C385" r:id="rId16" xr:uid="{95DE8570-D581-4E99-8066-DB248A8BBD1F}"/>
    <hyperlink ref="C446" r:id="rId17" xr:uid="{E4902624-CA01-4A83-B892-1A57BD127247}"/>
    <hyperlink ref="C440" r:id="rId18" xr:uid="{FF6743F2-FF45-4961-8706-CFD4ADFBDAB9}"/>
    <hyperlink ref="C162" r:id="rId19" display="Simplot" xr:uid="{030E787A-887A-4D3B-8A7B-2B14C691006F}"/>
    <hyperlink ref="C164" r:id="rId20" xr:uid="{A53C9EE1-BD19-4389-AB3C-96CC0A886180}"/>
    <hyperlink ref="C236" r:id="rId21" xr:uid="{74BE78FE-656F-4D46-8B81-479920AEF025}"/>
    <hyperlink ref="C235" r:id="rId22" xr:uid="{A9D60686-C2A7-4AA5-889D-B35795DEE293}"/>
    <hyperlink ref="C237" r:id="rId23" xr:uid="{50F54793-7140-4A0F-AFEF-C4655BDA33F2}"/>
    <hyperlink ref="C469" r:id="rId24" xr:uid="{2838E8D8-CC98-4D6F-AF2F-34DDB939586B}"/>
    <hyperlink ref="C351" r:id="rId25" xr:uid="{DDFDDE26-C4B9-4B7F-8037-A745C6EA538E}"/>
    <hyperlink ref="C102" r:id="rId26" xr:uid="{1B5CE891-CBB5-4FEC-B3D0-77E186097D7A}"/>
    <hyperlink ref="C465" r:id="rId27" xr:uid="{D9542237-1453-43B1-AE3E-08682FA1DD7F}"/>
    <hyperlink ref="C493" r:id="rId28" xr:uid="{3889F11E-2AD2-4602-A8FE-B76303072B70}"/>
    <hyperlink ref="C497" r:id="rId29" xr:uid="{ACF65F3F-721E-4CA3-B750-D53BDE79FCDB}"/>
    <hyperlink ref="C232" r:id="rId30" xr:uid="{ECD62A03-A150-4F05-BC8A-7C85A95C13BE}"/>
    <hyperlink ref="C231" r:id="rId31" xr:uid="{165C111E-0C80-408E-9671-7B15DED4641D}"/>
    <hyperlink ref="C466" r:id="rId32" xr:uid="{B96D7745-B252-4C23-A0B2-2325495F81D3}"/>
    <hyperlink ref="C94" r:id="rId33" xr:uid="{4A2A636F-5018-4B50-B548-D8B45B23D67C}"/>
    <hyperlink ref="C79" r:id="rId34" xr:uid="{72B818DA-FD87-4D36-9480-982650167ABE}"/>
    <hyperlink ref="C78" r:id="rId35" xr:uid="{AE89DA91-99EA-4FF4-8AF3-37A8E6A842F9}"/>
    <hyperlink ref="C132" r:id="rId36" xr:uid="{542D2820-2DB1-43C1-ACA5-E04D7D3DFDB6}"/>
    <hyperlink ref="C130" r:id="rId37" xr:uid="{86544B34-0765-4A65-8556-B5D1C870F789}"/>
    <hyperlink ref="C303" r:id="rId38" xr:uid="{B8F2F1F0-8DCB-4A5C-B100-E4858D4B2A4A}"/>
    <hyperlink ref="C302" r:id="rId39" xr:uid="{8EC79418-73CF-446D-A426-E3C55C65BDAF}"/>
    <hyperlink ref="C337" r:id="rId40" display="Switch" xr:uid="{0FA2B436-69A2-4BA0-B836-1508E39D87B3}"/>
    <hyperlink ref="C338" r:id="rId41" display="Switch" xr:uid="{6C219E28-630B-4A24-AA5B-E2DBCE28A11F}"/>
    <hyperlink ref="C339" r:id="rId42" display="Switch" xr:uid="{669F8AB2-560C-4377-BAAF-2423776FD624}"/>
    <hyperlink ref="C340" r:id="rId43" display="Switch" xr:uid="{98DB893F-8FC8-4A85-AFCE-2FC70F909409}"/>
    <hyperlink ref="C13" r:id="rId44" xr:uid="{958863D6-56BC-44C3-9A07-17DF65BAD243}"/>
    <hyperlink ref="C127" r:id="rId45" xr:uid="{C45FDBF2-133F-4B69-963D-239A265A7ADB}"/>
    <hyperlink ref="C15" r:id="rId46" xr:uid="{612046D7-BBC9-45E9-A16C-07B482A2968F}"/>
    <hyperlink ref="C16" r:id="rId47" xr:uid="{3D0F3EAA-8957-4BDE-98F6-F4B77D9FA4B7}"/>
    <hyperlink ref="C21" r:id="rId48" xr:uid="{C48B97CD-CD7A-47E6-A438-3E902FE63BBD}"/>
    <hyperlink ref="C24" r:id="rId49" xr:uid="{F2A73411-9445-46B5-8484-E478403FB752}"/>
    <hyperlink ref="C41" r:id="rId50" xr:uid="{9ED56A34-08F5-4238-BB81-5330683CD209}"/>
    <hyperlink ref="C57" r:id="rId51" xr:uid="{000A56DA-B11A-49F1-B601-3B9841E4B891}"/>
    <hyperlink ref="C58" r:id="rId52" xr:uid="{E947FCCA-48D2-464F-BDC4-37746E776B76}"/>
    <hyperlink ref="C59" r:id="rId53" xr:uid="{0C3C6522-9B23-4331-82C2-CE23BB6226A1}"/>
    <hyperlink ref="C60" r:id="rId54" xr:uid="{08713A73-8AE5-4F79-94AC-7306F5EC4181}"/>
    <hyperlink ref="C61" r:id="rId55" xr:uid="{027FEE06-3407-443D-87A3-43602FB879AA}"/>
    <hyperlink ref="C65" r:id="rId56" xr:uid="{CD4E523E-05A9-4EA4-8C0D-0A31D3EBE2D5}"/>
    <hyperlink ref="C70" r:id="rId57" xr:uid="{7A3E5FA0-6B2F-4716-98A9-D17D8C3A4594}"/>
    <hyperlink ref="C75" r:id="rId58" xr:uid="{247F6D86-7BF6-41A0-83F7-B81281D664DE}"/>
    <hyperlink ref="C76" r:id="rId59" xr:uid="{E8BC735E-9ADF-4019-83C9-B69261313DEC}"/>
    <hyperlink ref="C77" r:id="rId60" xr:uid="{69F9C177-B5AF-4CC9-8250-26099E189687}"/>
    <hyperlink ref="C84" r:id="rId61" xr:uid="{2F6867BC-49FC-44D6-9D4B-FDEA1AD83A50}"/>
    <hyperlink ref="C88" r:id="rId62" xr:uid="{7343EE50-E4C4-4688-9D6A-5EC8B48B8CFD}"/>
    <hyperlink ref="C89" r:id="rId63" xr:uid="{471B0F79-72D9-42A1-8CE7-43C88EC39EC2}"/>
    <hyperlink ref="C90" r:id="rId64" xr:uid="{BA02F51A-8B34-492D-BFEF-59EADEF3A67E}"/>
    <hyperlink ref="C91" r:id="rId65" xr:uid="{F8BBF9B5-6D04-4394-9045-534BB040BA14}"/>
    <hyperlink ref="C109" r:id="rId66" xr:uid="{6757756F-6EB0-40B7-9A08-BB0F7E4F8B8B}"/>
    <hyperlink ref="C111" r:id="rId67" xr:uid="{1DC15427-B0DB-4938-9100-12DE67CF99EA}"/>
    <hyperlink ref="C114" r:id="rId68" xr:uid="{F57D61C8-0917-4BCF-AE55-474FE4791146}"/>
    <hyperlink ref="C115" r:id="rId69" xr:uid="{55F363E7-455C-4C2C-A176-478FE80CBF1D}"/>
    <hyperlink ref="C116" r:id="rId70" xr:uid="{1D6BFA75-2304-475E-B876-3079655D3071}"/>
    <hyperlink ref="C117" r:id="rId71" xr:uid="{CF85A14A-2CDF-475F-BCF4-CFD5930EF2D3}"/>
    <hyperlink ref="C119" r:id="rId72" xr:uid="{B77BEE06-69D9-48C1-9E46-5FACF2F78594}"/>
    <hyperlink ref="C121" r:id="rId73" xr:uid="{E5C21E3B-2366-4A3A-A1A0-BEB8B5EA38AB}"/>
    <hyperlink ref="C122" r:id="rId74" xr:uid="{EFE2C7B4-C0F9-4115-AA62-A41B8CCFF4C6}"/>
    <hyperlink ref="C197" r:id="rId75" xr:uid="{B52BDBA2-700A-4AFB-A99B-E145B286B922}"/>
    <hyperlink ref="C207" r:id="rId76" xr:uid="{E0C71E83-495E-4DD8-821C-40DF4D9BD2CF}"/>
    <hyperlink ref="C208" r:id="rId77" xr:uid="{E0842985-6566-4E9B-9347-77432C54FF91}"/>
    <hyperlink ref="C210" r:id="rId78" xr:uid="{33155145-FA16-42CD-9323-7F08FF6D3CFB}"/>
    <hyperlink ref="C217" r:id="rId79" xr:uid="{BF674586-C0F1-4172-9D81-658301F9031A}"/>
    <hyperlink ref="C209" r:id="rId80" xr:uid="{678ABC21-17BB-45A9-8A24-7C7E69E283BB}"/>
    <hyperlink ref="C211" r:id="rId81" xr:uid="{8CF6B646-EC04-436C-9CEA-E7BC3AB2F672}"/>
    <hyperlink ref="C212" r:id="rId82" xr:uid="{F9D32C99-8C4D-4765-9883-68A6F25F89A0}"/>
    <hyperlink ref="C213" r:id="rId83" xr:uid="{B63AE094-58D7-481E-A447-F47BE590F47F}"/>
    <hyperlink ref="C214" r:id="rId84" xr:uid="{1942ED49-9B4C-4342-87B8-5238267018BC}"/>
    <hyperlink ref="C47" r:id="rId85" xr:uid="{CCBFC206-260E-4FD0-82F1-2A201041D4D4}"/>
    <hyperlink ref="C535" r:id="rId86" xr:uid="{2D4AB2CE-3E74-4339-B007-A3246026804D}"/>
    <hyperlink ref="C536" r:id="rId87" xr:uid="{345C7508-F546-4EEC-B492-7CE2D48BF5D7}"/>
    <hyperlink ref="C110" r:id="rId88" xr:uid="{43194DCC-1070-4280-87D3-BA8A906CE264}"/>
    <hyperlink ref="C112" r:id="rId89" xr:uid="{D8252B70-85F6-42FE-AB7C-BF393152BA06}"/>
    <hyperlink ref="C113" r:id="rId90" xr:uid="{0C355302-7728-4B4F-8DED-CA5722D2B783}"/>
    <hyperlink ref="C118" r:id="rId91" xr:uid="{246E94DE-035C-4048-A36C-5247B8B75E35}"/>
    <hyperlink ref="C120" r:id="rId92" xr:uid="{A8FD28FE-ADCF-4A09-8075-AECE08DA792D}"/>
    <hyperlink ref="C234" r:id="rId93" xr:uid="{0BFDC510-D4D6-4E9D-9269-3D2DCDECC6B6}"/>
    <hyperlink ref="C56" r:id="rId94" xr:uid="{EF8AF29C-3A3B-4226-96D7-91A2B7A59A76}"/>
    <hyperlink ref="C80" r:id="rId95" xr:uid="{2B249EFC-5E46-4C09-B579-D5985D66407C}"/>
    <hyperlink ref="C81" r:id="rId96" xr:uid="{9296C78A-A7D8-4347-B98A-636F09CCAD21}"/>
    <hyperlink ref="C30" r:id="rId97" xr:uid="{93D63AC4-518C-4E8E-BE67-E357B4EDF761}"/>
    <hyperlink ref="C85" r:id="rId98" xr:uid="{AB96C1E2-8001-4E00-845E-80A12C74F40C}"/>
    <hyperlink ref="C86" r:id="rId99" xr:uid="{C0C65322-0167-4C67-AF08-AB38106DB436}"/>
    <hyperlink ref="C87" r:id="rId100" xr:uid="{E6BAE500-9CBE-4F6C-A3D1-84FD818F7660}"/>
    <hyperlink ref="C92" r:id="rId101" xr:uid="{42F6D7C0-C084-4ED1-8C76-434FA16A6EFE}"/>
    <hyperlink ref="C93" r:id="rId102" xr:uid="{7AE56D23-0BAB-49D9-9330-9DD20AE578A6}"/>
    <hyperlink ref="C99" r:id="rId103" xr:uid="{17FA6AED-E63F-4EE2-912D-726F06BC00C0}"/>
    <hyperlink ref="C17" r:id="rId104" xr:uid="{7658A4BB-C3C0-4454-9AB8-D46C30A3A1BF}"/>
    <hyperlink ref="C39" r:id="rId105" xr:uid="{AF895F4A-D6A2-422A-9021-6EEE1510E0D0}"/>
    <hyperlink ref="C29" r:id="rId106" xr:uid="{2679DA62-BF9A-4489-A3FE-9A6B824BF605}"/>
    <hyperlink ref="C192" r:id="rId107" xr:uid="{FF6A868E-DC87-486E-A13D-0C3571FC023A}"/>
    <hyperlink ref="C198" r:id="rId108" xr:uid="{64CEA617-D4FF-443D-88AA-8DFF4F3A6BBD}"/>
    <hyperlink ref="C200" r:id="rId109" xr:uid="{142F5A44-B1CC-4815-9E08-04506EC37068}"/>
    <hyperlink ref="C201" r:id="rId110" xr:uid="{05D309C5-0CAC-4B95-A7BE-C2BE837202B6}"/>
    <hyperlink ref="C203" r:id="rId111" xr:uid="{8BE9F030-B6B0-4E5C-8D94-2DAB9E36ABFB}"/>
    <hyperlink ref="C246" r:id="rId112" xr:uid="{1218488D-5F65-48BA-97B5-C3E5A4CB4AC1}"/>
    <hyperlink ref="C247" r:id="rId113" xr:uid="{98DBEDE2-3CBA-4CF9-AA0B-147F69D23704}"/>
    <hyperlink ref="C251" r:id="rId114" xr:uid="{E3619D9A-D14E-4FF6-8B31-86BFA66613EF}"/>
    <hyperlink ref="C252" r:id="rId115" xr:uid="{85DA4063-4929-4096-B6E7-17DCDB9F8AAE}"/>
    <hyperlink ref="C254" r:id="rId116" xr:uid="{446CBCA5-7CE0-4113-ABB4-53BC9ABFC716}"/>
    <hyperlink ref="C255" r:id="rId117" xr:uid="{E808C96F-8D3B-403A-94E3-6C4EB34BC514}"/>
    <hyperlink ref="C295" r:id="rId118" xr:uid="{7D948159-8CF8-436A-BD3F-11E337E242EC}"/>
    <hyperlink ref="C323" r:id="rId119" xr:uid="{78D89DAA-FA8E-423E-8875-6EB024CA3F6A}"/>
    <hyperlink ref="C322" r:id="rId120" xr:uid="{7E3B487C-F7B9-4B28-B53C-F0BD01AA240F}"/>
    <hyperlink ref="C348" r:id="rId121" display="Jennie-O 271106" xr:uid="{7AB68F92-3919-4E60-9085-1450D2978982}"/>
    <hyperlink ref="C349" r:id="rId122" xr:uid="{A18F5BBD-D112-45C0-956D-3F776D3FA879}"/>
    <hyperlink ref="C350" r:id="rId123" xr:uid="{112AC16D-C1F2-48BF-866E-5596B129D9B8}"/>
    <hyperlink ref="C352" r:id="rId124" display="Highliner Foods 0189271" xr:uid="{7D229D45-5B3B-45D6-AE6D-096A93B867D8}"/>
    <hyperlink ref="C353" r:id="rId125" xr:uid="{3E283D7B-6075-45A0-81F7-E8F782ACAB45}"/>
    <hyperlink ref="C354" r:id="rId126" xr:uid="{BB188935-0672-4AFC-83B3-D82E482ACE02}"/>
    <hyperlink ref="C355" r:id="rId127" display="Jennie-O 612620" xr:uid="{A2B66CEF-57D2-471B-B6C9-7BC5D96DAE86}"/>
    <hyperlink ref="C357" r:id="rId128" xr:uid="{018BA895-A467-4CFD-82CF-6A8E3639C268}"/>
    <hyperlink ref="C358" r:id="rId129" xr:uid="{806F0A8C-8980-40C7-ADD3-7322E2F97DAB}"/>
    <hyperlink ref="C360" r:id="rId130" xr:uid="{B18B749D-AE24-4A0A-B5CF-E1941BE2DCE7}"/>
    <hyperlink ref="C362" r:id="rId131" xr:uid="{F0F3B7F9-32E4-4387-B938-C64CDC108D19}"/>
    <hyperlink ref="C363" r:id="rId132" xr:uid="{943E78E5-BEAB-4D38-8914-B8C8ED6E9CA6}"/>
    <hyperlink ref="C364" r:id="rId133" xr:uid="{F50693BD-2888-4822-BE7E-5D765697F8EE}"/>
    <hyperlink ref="C369" r:id="rId134" display="Jennie-O 846902" xr:uid="{81F3373E-30CA-45DF-9C99-05762B537D00}"/>
    <hyperlink ref="C370" r:id="rId135" xr:uid="{AC0BC74B-2D20-4F92-8FDB-144877EFE33E}"/>
    <hyperlink ref="C372" r:id="rId136" xr:uid="{48B49B2B-036D-4FD8-9F02-B53E80617D86}"/>
    <hyperlink ref="C384" r:id="rId137" display="Par way Tyson 17021" xr:uid="{5D529852-53CC-430D-BB55-BA4A41B4025D}"/>
    <hyperlink ref="C412" r:id="rId138" display="Huy Fong Foods" xr:uid="{A8D903E0-3529-4021-8289-824C14B969E0}"/>
    <hyperlink ref="C415" r:id="rId139" xr:uid="{905D4097-9420-401B-8D48-B8664E083EDE}"/>
    <hyperlink ref="C420" r:id="rId140" xr:uid="{85F1229D-33FC-4C36-8527-079BFFB0E079}"/>
    <hyperlink ref="C421" r:id="rId141" display="Campbell 04142" xr:uid="{529F2B4B-5C3B-4743-8231-AF383EDDCA7C}"/>
    <hyperlink ref="C425" r:id="rId142" xr:uid="{5AB2D728-1556-4BD9-A3D7-6CCBB31BBD58}"/>
    <hyperlink ref="C426" r:id="rId143" xr:uid="{643DAA1F-C61C-4A83-BDD0-1C6F72FAA46B}"/>
    <hyperlink ref="C427" r:id="rId144" xr:uid="{7C00DFB2-A50D-4757-8BFF-31631CC33CFF}"/>
    <hyperlink ref="C439" r:id="rId145" xr:uid="{05A37927-1B1E-40C5-AAF1-03DE13E53DD8}"/>
    <hyperlink ref="C464" r:id="rId146" xr:uid="{1FED21E5-51DF-4120-9C83-2F53FDA72333}"/>
    <hyperlink ref="C475" r:id="rId147" xr:uid="{75582306-A0D1-4746-BD3B-25CAAC3839F3}"/>
    <hyperlink ref="C474" r:id="rId148" xr:uid="{D11465FA-4F70-46C4-B9D8-D50BDF235794}"/>
    <hyperlink ref="C473" r:id="rId149" xr:uid="{69FCE354-0C54-471F-A475-3873CCEE896A}"/>
    <hyperlink ref="C477" r:id="rId150" xr:uid="{FA2441B8-497E-42C4-9B8D-938B8FE42206}"/>
    <hyperlink ref="C476" r:id="rId151" xr:uid="{BC108641-F64A-46A9-87E2-A3E42E676F18}"/>
    <hyperlink ref="C478" r:id="rId152" xr:uid="{AA6297C6-66B0-457B-BD49-3A4E2E667A7A}"/>
    <hyperlink ref="C479" r:id="rId153" xr:uid="{FC076A84-D414-4BFB-8300-8DDDD27B5E2C}"/>
    <hyperlink ref="C483" r:id="rId154" xr:uid="{6B9561AD-1604-4954-85E8-DB5C97D94EB0}"/>
    <hyperlink ref="C488" r:id="rId155" xr:uid="{0E574EED-D8DA-4FB3-86DA-7B7AA5A87DD8}"/>
    <hyperlink ref="C489" r:id="rId156" xr:uid="{8D74F665-70EE-4A33-8F4E-A28F31EE116B}"/>
    <hyperlink ref="C486" r:id="rId157" xr:uid="{6DAAD660-17A0-4194-93A7-EE03E836B6F0}"/>
    <hyperlink ref="C490" r:id="rId158" xr:uid="{50449989-191A-4265-B77D-E9C0DD8DECBD}"/>
    <hyperlink ref="C496" r:id="rId159" xr:uid="{ED896899-9A1E-4133-AF13-AD2813B856E7}"/>
    <hyperlink ref="C498" r:id="rId160" xr:uid="{C73D32A6-21DD-4EF8-8826-A83623B03304}"/>
    <hyperlink ref="C499" r:id="rId161" xr:uid="{13C3C2D9-C299-40D7-9D15-103B3DDA2EEE}"/>
    <hyperlink ref="C537" r:id="rId162" xr:uid="{D7381664-B92C-4A65-8D4B-A32C2A756A30}"/>
    <hyperlink ref="C538" r:id="rId163" xr:uid="{2B24C7CF-982A-4EE4-A875-0640EB95BB62}"/>
    <hyperlink ref="C539" r:id="rId164" xr:uid="{851954A9-8DF5-446F-A506-33D5D90410AB}"/>
    <hyperlink ref="C506" r:id="rId165" xr:uid="{EBC55CE8-3AAE-49D5-A25B-224256B9B6BC}"/>
    <hyperlink ref="C507" r:id="rId166" xr:uid="{5237D899-E66F-4D73-8EA4-C23AB537BD21}"/>
    <hyperlink ref="C508" r:id="rId167" xr:uid="{9FCA9EBF-0FA1-4329-80A5-95E544C219DB}"/>
    <hyperlink ref="C504" r:id="rId168" xr:uid="{15BB6E87-F2E8-47DD-8238-23175695BAFB}"/>
    <hyperlink ref="C540" r:id="rId169" xr:uid="{1CD50B02-9CA2-43D2-9679-93398DEE3ADD}"/>
    <hyperlink ref="C543" r:id="rId170" xr:uid="{B7BBEC43-F5F9-47EB-A00D-2FF94F845A46}"/>
    <hyperlink ref="C516" r:id="rId171" xr:uid="{454F47F1-0528-4F79-A5CA-1499C3804236}"/>
    <hyperlink ref="C510" r:id="rId172" xr:uid="{CD037C89-D1C9-446B-8D8F-59947F0EF6A4}"/>
    <hyperlink ref="C513" r:id="rId173" xr:uid="{33C6FB95-7126-464C-9605-F74131C27C95}"/>
    <hyperlink ref="C514" r:id="rId174" xr:uid="{478CD7F4-5B7B-4605-8579-5315C8602AE0}"/>
    <hyperlink ref="C515" r:id="rId175" xr:uid="{B886A1CE-409F-4F0D-8BA4-357DE5EB2DED}"/>
    <hyperlink ref="C517" r:id="rId176" xr:uid="{D4E7569B-ABB3-47E6-BB16-6E6C2FA05A91}"/>
    <hyperlink ref="C518" r:id="rId177" xr:uid="{FFA2A4DE-99E9-4239-AEAF-4AC0C75393B3}"/>
    <hyperlink ref="C545" r:id="rId178" display="Keebler 3010020150" xr:uid="{EAAA1CFA-858A-479E-BFD8-E706FF798F07}"/>
    <hyperlink ref="C546" r:id="rId179" xr:uid="{EDB7BEA4-B5AA-47D4-BED9-9F0A18481069}"/>
    <hyperlink ref="C552" r:id="rId180" xr:uid="{90A5199C-D94C-4EE4-B84F-AD330E163129}"/>
    <hyperlink ref="C553:C554" r:id="rId181" display="Ocean Spray 23446" xr:uid="{66569A2A-F5B2-4F67-B2C2-3968EB2C4335}"/>
    <hyperlink ref="C522" r:id="rId182" xr:uid="{A840B401-AB27-4AB4-A5D1-21DB8A053484}"/>
    <hyperlink ref="C523" r:id="rId183" xr:uid="{204B23FA-8620-46D6-96B7-1FECCE71EB25}"/>
    <hyperlink ref="C524" r:id="rId184" xr:uid="{246F6936-E830-4058-977C-36D40234F2F0}"/>
    <hyperlink ref="C525" r:id="rId185" xr:uid="{5C9969CE-8D1B-408E-ADA8-C6B0C2B76ADA}"/>
    <hyperlink ref="C553" r:id="rId186" xr:uid="{368A004F-52D1-4E78-A394-2F755B931A3D}"/>
    <hyperlink ref="C554" r:id="rId187" xr:uid="{7204910E-0B84-4AFE-903F-B7E6347337DC}"/>
    <hyperlink ref="C555" r:id="rId188" xr:uid="{BCB56F5B-E03A-4DA0-AFEB-455CD40F117B}"/>
    <hyperlink ref="C527" r:id="rId189" xr:uid="{A87ADECF-78BB-4D3A-8813-074F330276B6}"/>
    <hyperlink ref="C556" r:id="rId190" xr:uid="{29A494FB-678F-4A81-A482-1BC111C6C7E9}"/>
    <hyperlink ref="C557" r:id="rId191" xr:uid="{CDCDA312-9D34-4B59-B034-6CEE04C097CA}"/>
    <hyperlink ref="C558" r:id="rId192" xr:uid="{B570D423-F7D0-4ADC-9339-56496146F6B3}"/>
    <hyperlink ref="C233" r:id="rId193" xr:uid="{3D0FA574-E3D6-4394-8297-1E44C3023030}"/>
    <hyperlink ref="C560" r:id="rId194" xr:uid="{3A904C99-39DE-401A-BC74-B96C9674B258}"/>
    <hyperlink ref="C563" r:id="rId195" xr:uid="{1E47F4AF-2B67-43FE-B9CD-365F713F08F5}"/>
    <hyperlink ref="C565" r:id="rId196" display="B&amp;G Foods 01566562407 2" xr:uid="{6511F5F9-2013-4A8F-BB08-9A4B53B62B09}"/>
    <hyperlink ref="C567" r:id="rId197" xr:uid="{923D6695-FB4F-468C-BF7D-5B75FE260543}"/>
    <hyperlink ref="C568" r:id="rId198" xr:uid="{70F6E36C-4BE8-44DC-8312-B628A3915488}"/>
    <hyperlink ref="C570" r:id="rId199" xr:uid="{EB521B55-FDB3-40DE-81CF-DEE4CEE1FD97}"/>
    <hyperlink ref="C571" r:id="rId200" xr:uid="{581CDE22-56C3-4AE7-8256-5FE0164C742A}"/>
    <hyperlink ref="C572" r:id="rId201" xr:uid="{6475F31B-E66C-457A-9B04-0D5B4FC5A52B}"/>
    <hyperlink ref="C573" r:id="rId202" xr:uid="{7A16B62F-4A6E-4F38-958D-16C25AF3F4A7}"/>
    <hyperlink ref="C578" r:id="rId203" xr:uid="{6BFDAAA7-700D-48CE-B98D-8CCA09BB1252}"/>
    <hyperlink ref="C530" r:id="rId204" xr:uid="{329785F2-3625-480C-A957-78424334DAF0}"/>
    <hyperlink ref="C531" r:id="rId205" xr:uid="{6A38C089-DBD8-417A-8834-1ABED7E345BC}"/>
    <hyperlink ref="C580" r:id="rId206" xr:uid="{3478C15F-95A4-429C-9CE2-F1B60E58B53E}"/>
    <hyperlink ref="C581" r:id="rId207" xr:uid="{4DDCE5B4-D8AF-44A2-B059-EEF827A69485}"/>
    <hyperlink ref="C582" r:id="rId208" xr:uid="{CC9E95E8-646B-444D-9444-6ED35B9CD06B}"/>
    <hyperlink ref="C532" r:id="rId209" xr:uid="{84651B91-F440-439C-A835-5CEE8506D9FF}"/>
    <hyperlink ref="C584" r:id="rId210" xr:uid="{F1B227A6-E654-45D8-A4F4-6943B08AB1C4}"/>
    <hyperlink ref="C533" r:id="rId211" xr:uid="{5647D663-B9E3-49D2-B2A8-F8E53C67BAF7}"/>
    <hyperlink ref="C585" r:id="rId212" xr:uid="{17C38810-E209-4CB0-A9BD-FE607B7CC8D7}"/>
    <hyperlink ref="C579" r:id="rId213" xr:uid="{E4696911-4FD2-404D-9744-DD826037137A}"/>
    <hyperlink ref="C101" r:id="rId214" xr:uid="{869791B8-C845-49CD-99AD-D03BE56DF9B1}"/>
    <hyperlink ref="C505" r:id="rId215" xr:uid="{3B8C13B8-8DDC-4F0E-8455-F9D586442D7D}"/>
    <hyperlink ref="C547" r:id="rId216" xr:uid="{FD389AFD-2947-4F03-A30F-A2A6131646F7}"/>
    <hyperlink ref="C548" r:id="rId217" xr:uid="{799ADFCA-44B0-4949-80D5-4F2944DBE82E}"/>
    <hyperlink ref="C417" r:id="rId218" xr:uid="{45D0669F-967D-4BD0-BE31-DCFA2D8AF655}"/>
    <hyperlink ref="C419" r:id="rId219" xr:uid="{92EC6354-8949-4FF4-90C8-068F86A3894D}"/>
    <hyperlink ref="C418" r:id="rId220" xr:uid="{322D8FDA-6A27-4FD7-BC5C-19DE623D9C57}"/>
    <hyperlink ref="C416" r:id="rId221" xr:uid="{7AED3BE7-540B-4CA2-9D9C-CB4B59671CED}"/>
    <hyperlink ref="C342" r:id="rId222" xr:uid="{845164DB-F9AC-4CCD-92E9-B56790D7C477}"/>
    <hyperlink ref="C526" r:id="rId223" xr:uid="{9DB10A4B-E1C0-48E6-B5A6-38245AD9A3AA}"/>
    <hyperlink ref="C422" r:id="rId224" xr:uid="{C54D337C-ECCD-4C8D-8172-B9492D91D819}"/>
    <hyperlink ref="C549" r:id="rId225" xr:uid="{1D007DE1-CB18-4FF5-A18A-1FAE9A6E4869}"/>
    <hyperlink ref="C25" r:id="rId226" xr:uid="{2F6207D9-BB3B-4517-8F11-13010087B7EF}"/>
    <hyperlink ref="C423" r:id="rId227" xr:uid="{BF195C44-3029-40ED-BD64-288EB97747B7}"/>
    <hyperlink ref="C583" r:id="rId228" display="Dakota Gourmet 1211" xr:uid="{1E1803A1-246B-415E-9F94-0F0067676B24}"/>
    <hyperlink ref="C195" r:id="rId229" xr:uid="{983CD553-E37A-40CD-BD5C-8F1590172012}"/>
    <hyperlink ref="C27" r:id="rId230" xr:uid="{643F6377-729B-4FB4-95B0-1CE22560FBAC}"/>
    <hyperlink ref="C257" r:id="rId231" xr:uid="{EE070FE1-70A9-49D2-A717-10F400EA0D65}"/>
    <hyperlink ref="C258" r:id="rId232" xr:uid="{79771514-19F9-4E14-A1C8-D410F203B7EF}"/>
    <hyperlink ref="C259" r:id="rId233" xr:uid="{DA8DD1FF-55A0-4752-BC0B-2F829AB6839A}"/>
    <hyperlink ref="C260" r:id="rId234" xr:uid="{5FBE616B-3A8E-4447-9805-51B1D1A50FB4}"/>
    <hyperlink ref="C261" r:id="rId235" xr:uid="{97075E22-7E11-4284-9DBA-EDA1B9C95319}"/>
    <hyperlink ref="C262" r:id="rId236" xr:uid="{BBABF937-25AA-4650-82C8-2D7D88DE4213}"/>
    <hyperlink ref="C263" r:id="rId237" xr:uid="{F6FF0B8E-19AF-4480-912D-64EA985BAC8E}"/>
    <hyperlink ref="C264" r:id="rId238" xr:uid="{AB722B5B-1F9E-4BE4-8DEC-98BB0C33C46C}"/>
    <hyperlink ref="C265" r:id="rId239" xr:uid="{5D14B5BE-5D94-44BB-A4C5-C63BFB13206A}"/>
    <hyperlink ref="C266" r:id="rId240" xr:uid="{6140E53F-A8C5-424F-9536-6113CAFF8808}"/>
    <hyperlink ref="C267" r:id="rId241" xr:uid="{37293DD4-878E-44E9-855D-65BE2774F7DC}"/>
    <hyperlink ref="C269" r:id="rId242" xr:uid="{BAD340F1-429B-4636-8197-9E1D036565ED}"/>
    <hyperlink ref="C270" r:id="rId243" xr:uid="{61A4ECFA-0F11-49A7-ADDE-36A28A8565C1}"/>
    <hyperlink ref="C272" r:id="rId244" xr:uid="{AB71B7F1-CE7A-4002-B071-AA1DD84AFE38}"/>
    <hyperlink ref="C274" r:id="rId245" xr:uid="{49740139-9A77-4CF8-B0D8-64F666B2F008}"/>
    <hyperlink ref="C273" r:id="rId246" xr:uid="{A53EE723-98F1-4CDB-8E99-5BAC386029E0}"/>
    <hyperlink ref="C275" r:id="rId247" xr:uid="{E6876C75-E515-4C24-BAB4-A053E1FF0DC7}"/>
    <hyperlink ref="C277" r:id="rId248" xr:uid="{23032B80-45C2-4E19-8F49-96783664B382}"/>
    <hyperlink ref="C278" r:id="rId249" xr:uid="{9C7CE742-94C7-4F52-8E7B-6146FD95576C}"/>
    <hyperlink ref="C521" r:id="rId250" xr:uid="{53D91D18-48B8-4A78-9D64-39046EBA074A}"/>
    <hyperlink ref="C520" r:id="rId251" xr:uid="{BB428754-4292-418B-8AFE-46038B1DB339}"/>
    <hyperlink ref="C72" r:id="rId252" xr:uid="{93E83617-B3B7-4BE2-8C42-E3E79E41F66F}"/>
    <hyperlink ref="C97" r:id="rId253" xr:uid="{C0277173-B7B1-4E5A-937F-48318757A735}"/>
    <hyperlink ref="C103" r:id="rId254" xr:uid="{C0AD4527-5194-4D88-980A-2A3E61A217BE}"/>
    <hyperlink ref="C431" r:id="rId255" xr:uid="{D90EBC4F-2B2A-441A-B25B-2AD5C5E44211}"/>
    <hyperlink ref="C468" r:id="rId256" xr:uid="{74B18335-1F78-4222-A224-600C98F0E467}"/>
    <hyperlink ref="C394" r:id="rId257" xr:uid="{C7B4E616-793D-4827-84DB-B1B917A20E96}"/>
    <hyperlink ref="C444" r:id="rId258" xr:uid="{68FA511D-A275-42AA-B185-CED0F924CC87}"/>
    <hyperlink ref="C443" r:id="rId259" xr:uid="{155F179B-967E-44D2-B7B7-536C5F2EF59D}"/>
    <hyperlink ref="C73" r:id="rId260" xr:uid="{926357C2-3F45-47AB-9330-C0C1CD01176B}"/>
    <hyperlink ref="C495" r:id="rId261" xr:uid="{464C34CA-9DC4-46F4-82C2-09DB90AE2AA3}"/>
    <hyperlink ref="C409" r:id="rId262" xr:uid="{1AD5E14E-1534-499E-B541-A03B4D618A0C}"/>
    <hyperlink ref="C407" r:id="rId263" xr:uid="{F4B185E5-1BAB-4BF7-BDBA-A9B5DE0923EA}"/>
    <hyperlink ref="C28" r:id="rId264" xr:uid="{98F3B4FF-835F-4E4B-860B-6B488095C057}"/>
    <hyperlink ref="C390" r:id="rId265" xr:uid="{00BD7118-D6EF-4A8D-836F-76183F904C5A}"/>
    <hyperlink ref="C500" r:id="rId266" xr:uid="{63E6A2B6-5DC6-4077-9994-85C07FA6E59E}"/>
    <hyperlink ref="C276" r:id="rId267" xr:uid="{9150A94E-D6B9-4283-9B1F-48BFC59E6C19}"/>
    <hyperlink ref="C7" r:id="rId268" xr:uid="{AFA199FA-1967-4916-AEF9-5C04CDB6B7E6}"/>
    <hyperlink ref="C410" r:id="rId269" xr:uid="{0D9F51F5-C763-4373-82D6-98123BD85ED8}"/>
    <hyperlink ref="C487" r:id="rId270" xr:uid="{57FBA6D5-4942-4C84-B1A6-E59A90F69D9C}"/>
    <hyperlink ref="C529" r:id="rId271" xr:uid="{BEBDF570-CB4D-48C5-8EE9-6E3B161B0876}"/>
    <hyperlink ref="C332" r:id="rId272" display="Envy" xr:uid="{1C2C3C2A-EC73-4EC5-AE7F-2DA73579E371}"/>
    <hyperlink ref="C333" r:id="rId273" xr:uid="{925B9B45-49E9-4605-8EAF-15E0433DC53E}"/>
    <hyperlink ref="C334" r:id="rId274" xr:uid="{B5DBB15D-ED98-4018-84AA-2107D3995AAC}"/>
    <hyperlink ref="C335" r:id="rId275" display="Envy" xr:uid="{3F98ADD3-CA8C-41D8-BC2B-8EFE1272E7BF}"/>
    <hyperlink ref="C336" r:id="rId276" xr:uid="{099BFAE2-8A6C-4BCA-828A-2FBE9BA90853}"/>
    <hyperlink ref="C569" r:id="rId277" xr:uid="{43078A3B-E615-4F09-B909-C65016618FBE}"/>
    <hyperlink ref="C95" r:id="rId278" xr:uid="{AF6330C0-B0D3-4E15-B0A2-3D7520BD7E8A}"/>
    <hyperlink ref="C96" r:id="rId279" xr:uid="{4E06C645-AD31-4496-BB95-4B2DA0D8230B}"/>
    <hyperlink ref="C123" r:id="rId280" display="GM  14883000" xr:uid="{156A3F94-4859-42B8-AC55-F8DD52CE12E9}"/>
    <hyperlink ref="C124" r:id="rId281" display="GM  14886000" xr:uid="{B5FC2018-7F04-441F-AD44-24E09B82DCED}"/>
    <hyperlink ref="C125" r:id="rId282" display="GM  14885000" xr:uid="{35C1E4F7-F270-4986-A045-023BB4D32AC5}"/>
    <hyperlink ref="C126" r:id="rId283" xr:uid="{13CAC0D8-75D7-4C54-97CC-EC58A34A44E0}"/>
    <hyperlink ref="C62" r:id="rId284" xr:uid="{707E6332-5A0E-4C63-B367-CC8EE4006786}"/>
    <hyperlink ref="C63" r:id="rId285" xr:uid="{1308A2C1-6299-4F11-940D-302B7E62AF77}"/>
    <hyperlink ref="C194" r:id="rId286" xr:uid="{F197DFCA-4FCB-49CB-BC0F-E5BD6254598B}"/>
    <hyperlink ref="C202" r:id="rId287" xr:uid="{8581328D-7C7A-4CD9-8C56-B90971934F00}"/>
    <hyperlink ref="C509" r:id="rId288" xr:uid="{B9E79496-987A-49EB-9022-F2027C896099}"/>
    <hyperlink ref="C511" r:id="rId289" xr:uid="{05DCDEDA-9A9F-43C3-B185-DA20BC918AFA}"/>
    <hyperlink ref="C512" r:id="rId290" xr:uid="{C2CF2865-E8E2-4824-A3C5-4175D085FC74}"/>
    <hyperlink ref="C528" r:id="rId291" xr:uid="{D6386B66-DFFC-439E-8198-48104877AAF6}"/>
    <hyperlink ref="C45" r:id="rId292" xr:uid="{CBEC4E01-D5AA-4C47-8F4E-E08774B2CE95}"/>
    <hyperlink ref="C38" r:id="rId293" xr:uid="{BFB2DA42-C430-4D6C-970B-41FA73B3F9EE}"/>
    <hyperlink ref="C46" r:id="rId294" xr:uid="{BAF404FE-7F6B-48FE-B1D9-3C1F12BD5679}"/>
    <hyperlink ref="C386" r:id="rId295" xr:uid="{97447566-6B2C-421E-8F20-FCF962EB423C}"/>
    <hyperlink ref="C388" r:id="rId296" xr:uid="{BC22B550-250D-4FED-AAB6-E5887FCD0BE8}"/>
    <hyperlink ref="C42" r:id="rId297" xr:uid="{5745E559-CB5A-48DC-8394-CC210444516C}"/>
    <hyperlink ref="C43" r:id="rId298" xr:uid="{C2E76E32-B3E0-4AF1-8794-E6CB24AEAD28}"/>
    <hyperlink ref="C131" r:id="rId299" xr:uid="{94E268BD-8915-446F-8054-C106910DAF38}"/>
    <hyperlink ref="C104" r:id="rId300" xr:uid="{3D0712AF-E7BD-4D1C-AA47-783428D3058C}"/>
    <hyperlink ref="C107" r:id="rId301" xr:uid="{16A5978D-C082-4D2B-8397-7E2DAC5662B3}"/>
    <hyperlink ref="C106" r:id="rId302" xr:uid="{C6A93CE2-5668-4A1D-8630-72C53F2CF882}"/>
    <hyperlink ref="C105" r:id="rId303" xr:uid="{64208ACF-1B6A-4CB1-B8C6-28D21182EFF8}"/>
    <hyperlink ref="C55" r:id="rId304" display="GM 127852000" xr:uid="{C1E72ADB-C7ED-49E0-BDFA-6954CFE1FFB5}"/>
    <hyperlink ref="C71" r:id="rId305" xr:uid="{42DDE794-1EF1-42DA-B38F-7CB0E640F7FF}"/>
    <hyperlink ref="C83" r:id="rId306" xr:uid="{DAE86E99-9251-4BD2-AEBD-C68EACAC87B8}"/>
    <hyperlink ref="C442" r:id="rId307" xr:uid="{DCCABE0A-61FA-4D68-9FCA-DC37AB63C371}"/>
    <hyperlink ref="C480" r:id="rId308" xr:uid="{6642A10F-EE1B-4A10-ADBE-76966274C7A5}"/>
    <hyperlink ref="C470" r:id="rId309" xr:uid="{BF49209A-1E41-4AD6-8D8C-D4FBD80A9F07}"/>
    <hyperlink ref="C405" r:id="rId310" xr:uid="{4DB513CC-2835-404C-A7E7-1A697A28E3E3}"/>
    <hyperlink ref="C406" r:id="rId311" xr:uid="{1D710E40-5A7B-49B2-9233-992E62BA137F}"/>
    <hyperlink ref="C403" r:id="rId312" xr:uid="{676F0A4E-3EC2-46F8-9556-FD4A1E1E652D}"/>
    <hyperlink ref="C404" r:id="rId313" xr:uid="{F1BBA129-FB28-4C8F-A1CF-99F635C85730}"/>
    <hyperlink ref="C344" r:id="rId314" display="Glacier Valley" xr:uid="{4A03F813-EADE-4E69-A409-F8127CC45F72}"/>
    <hyperlink ref="C566" r:id="rId315" xr:uid="{51F7BAAB-86F6-4F99-A78B-D74AD1A80044}"/>
    <hyperlink ref="C562" r:id="rId316" xr:uid="{E35E1308-E143-49C6-9E2B-7DE00D92451D}"/>
    <hyperlink ref="C53" r:id="rId317" xr:uid="{53185702-125A-4EFF-B389-6E91C62921D4}"/>
    <hyperlink ref="C51" r:id="rId318" xr:uid="{3332A70F-405E-4CBA-A059-33D0417B526D}"/>
    <hyperlink ref="C49" r:id="rId319" xr:uid="{F61C4B1A-936C-47B8-A6A9-A71983E188C4}"/>
    <hyperlink ref="C48" r:id="rId320" xr:uid="{09C695C6-C497-4B23-AE15-74D6240163F7}"/>
    <hyperlink ref="C50" r:id="rId321" xr:uid="{F3948385-56C4-4A6E-89F5-1C6BD955188B}"/>
    <hyperlink ref="C52" r:id="rId322" xr:uid="{02B39573-2EF9-437B-A4AD-B29ABAE75340}"/>
    <hyperlink ref="C98" r:id="rId323" xr:uid="{3E0E0431-9CC0-4D90-9EBB-5E13ABE4E8BA}"/>
    <hyperlink ref="C167" r:id="rId324" xr:uid="{3BFADDE8-767A-4AD7-82FC-F42F1B8C64CB}"/>
    <hyperlink ref="C170" r:id="rId325" xr:uid="{595FBBE2-95A3-444B-B967-78AD84497022}"/>
    <hyperlink ref="C173" r:id="rId326" xr:uid="{E5C28A67-0242-4B2C-B8F8-B1058F65CDE8}"/>
    <hyperlink ref="C184" r:id="rId327" xr:uid="{FD0A1249-1F8E-41AF-87CA-81BF3DF74E9F}"/>
    <hyperlink ref="C189" r:id="rId328" xr:uid="{3B572783-D7FC-4E42-8FF3-C2EE489C0F5B}"/>
    <hyperlink ref="C187" r:id="rId329" xr:uid="{85E468D3-80FC-4F6D-BD31-69A09C702836}"/>
    <hyperlink ref="C186" r:id="rId330" display="Red Gold" xr:uid="{D553AC1E-31CA-4F97-8481-DF6A414B0B9F}"/>
    <hyperlink ref="C199" r:id="rId331" xr:uid="{B432A748-558B-4947-A825-98FA6EFF6555}"/>
    <hyperlink ref="C172" r:id="rId332" xr:uid="{F8980B36-2057-4413-B8B3-DFC9E2E5171A}"/>
    <hyperlink ref="C188" r:id="rId333" xr:uid="{A8AA500A-A174-4436-88AF-38DCBE61F712}"/>
    <hyperlink ref="C491" r:id="rId334" display="McCain MFC05074" xr:uid="{8E53BCFF-CC49-4AFC-8F52-7CB0DAE6B57B}"/>
    <hyperlink ref="C242" r:id="rId335" xr:uid="{D1EB3CA9-79CD-44AF-9B74-807A1A7DB5F9}"/>
    <hyperlink ref="C449" r:id="rId336" xr:uid="{6369BEA8-E5B0-45A9-AA1E-BEC53B15EDAD}"/>
    <hyperlink ref="C450" r:id="rId337" xr:uid="{6B25C598-1063-4017-811A-1C82DFABF1AC}"/>
    <hyperlink ref="C452" r:id="rId338" xr:uid="{652F4E19-5A59-4A1F-8CE2-3EB01662B22F}"/>
    <hyperlink ref="C448" r:id="rId339" xr:uid="{E1957988-FC0D-430C-9732-5FADC5079133}"/>
    <hyperlink ref="C451" r:id="rId340" xr:uid="{2B2BEE7C-DF46-4E5A-B736-1D9B54A20888}"/>
    <hyperlink ref="C456" r:id="rId341" xr:uid="{49A33924-0C55-4766-BE45-52DE6BB94E80}"/>
    <hyperlink ref="C462" r:id="rId342" xr:uid="{FE7289D3-B96F-4975-9FE5-14830E3ECD3C}"/>
    <hyperlink ref="C454" r:id="rId343" xr:uid="{FECE6C6B-A286-46D6-9F24-0042FC6114E5}"/>
    <hyperlink ref="C455" r:id="rId344" xr:uid="{7F0FE563-24E8-4EC4-848F-9227EA23F7C3}"/>
    <hyperlink ref="C459" r:id="rId345" xr:uid="{951E7266-96B6-4993-9076-DD5DB28DBF82}"/>
    <hyperlink ref="C458" r:id="rId346" xr:uid="{6638CD25-ECFC-4F1C-B948-715745FBEC87}"/>
    <hyperlink ref="C461" r:id="rId347" xr:uid="{F2CF1A31-1AE9-4410-8B49-515A14E5572E}"/>
    <hyperlink ref="C374" r:id="rId348" xr:uid="{480F5E0B-6D25-43FF-B0BA-A335D1EBFEA5}"/>
    <hyperlink ref="C356" r:id="rId349" xr:uid="{C7DC490C-5953-48A9-B2B0-6C2D92E9C1F9}"/>
    <hyperlink ref="C359" r:id="rId350" xr:uid="{230299C4-75E2-44AD-8F79-C5042D1F9108}"/>
    <hyperlink ref="C20" r:id="rId351" xr:uid="{8CB88C8B-61C4-4A70-ABC5-0A63423641C0}"/>
    <hyperlink ref="C64" r:id="rId352" xr:uid="{3989181D-EDEA-47FC-90F7-8880C2DD5DC8}"/>
    <hyperlink ref="C445" r:id="rId353" xr:uid="{7C99EE60-0C9C-4ACB-8736-8D94518E0500}"/>
    <hyperlink ref="C472" r:id="rId354" display="Rich's 65335" xr:uid="{0211C544-C84B-416E-BE83-FAF4DC719DD4}"/>
    <hyperlink ref="C481" r:id="rId355" xr:uid="{8FB90427-0ACB-4CDF-BAF6-804E6A19BD52}"/>
    <hyperlink ref="C4" r:id="rId356" display="75156-03320" xr:uid="{BD209C16-F845-4B78-A079-63751CF9D044}"/>
    <hyperlink ref="C343" r:id="rId357" xr:uid="{25D786D1-B93E-4432-BA5C-83D2B444A3D7}"/>
    <hyperlink ref="C100" r:id="rId358" xr:uid="{B8F374AB-95FB-4A55-AA7C-DB04E520388B}"/>
    <hyperlink ref="C433" r:id="rId359" xr:uid="{97A5D1E2-44BC-42C7-93EF-CA7416BB4BE5}"/>
    <hyperlink ref="C383" r:id="rId360" xr:uid="{C82AEB9D-89C7-4396-96D8-2D9832F6CE35}"/>
    <hyperlink ref="C283" r:id="rId361" xr:uid="{96EA6ED4-49B7-403D-93EE-1FE6476A0FA8}"/>
    <hyperlink ref="C284" r:id="rId362" xr:uid="{1F8D25DF-296D-435C-82F0-DBD9B6004A49}"/>
    <hyperlink ref="C282" r:id="rId363" xr:uid="{5B031495-77D3-4F0B-A785-EC7F3F52446B}"/>
    <hyperlink ref="C285" r:id="rId364" xr:uid="{91B97C2D-0E2F-4D80-A79F-BCC61E4265A9}"/>
    <hyperlink ref="C18" r:id="rId365" xr:uid="{4DFA296C-856B-4BC7-9275-78DA5FC731BD}"/>
    <hyperlink ref="C32" r:id="rId366" xr:uid="{7565377A-68B9-4266-B3E8-649444F3102A}"/>
    <hyperlink ref="C33" r:id="rId367" xr:uid="{8D0B0098-BA84-47E2-8FEC-D738CDB72C86}"/>
    <hyperlink ref="C35" r:id="rId368" xr:uid="{F443FE48-211D-4621-882A-25C20AA3D7FB}"/>
    <hyperlink ref="C411" r:id="rId369" display="Red Gold REDIL99" xr:uid="{18823F04-5E74-4586-A7EA-F95284938D5D}"/>
    <hyperlink ref="C501" r:id="rId370" xr:uid="{C6468DCF-2684-4A0C-8F0A-6B90A92DDE24}"/>
    <hyperlink ref="C492" r:id="rId371" xr:uid="{ADBE17C8-2164-4745-8051-ABC52B2EEE05}"/>
    <hyperlink ref="C484" r:id="rId372" xr:uid="{D38B4E94-1CA3-4511-A8A5-B40688AEC0AD}"/>
    <hyperlink ref="C485" r:id="rId373" xr:uid="{1FCBD708-8B9E-4268-8876-66E7EA5AE5A7}"/>
    <hyperlink ref="C171" r:id="rId374" xr:uid="{FEE80831-EEAD-4926-920C-AAADCF0DF17C}"/>
    <hyperlink ref="C494" r:id="rId375" xr:uid="{72C9415E-7823-4C68-B525-3C4B6E72533D}"/>
    <hyperlink ref="C296" r:id="rId376" xr:uid="{F49BE640-615C-464F-81F5-493C9347F258}"/>
    <hyperlink ref="C325" r:id="rId377" display="Lindy's Homemade, LLC CHI0458" xr:uid="{ED8CD378-17B2-489A-9F7C-BC2FBC254014}"/>
    <hyperlink ref="C326" r:id="rId378" xr:uid="{A6F07393-2DA8-4E66-8054-60BFB8A6DC71}"/>
    <hyperlink ref="C324" r:id="rId379" xr:uid="{AA85A828-466B-440F-9FA4-5E174C0B5E0D}"/>
    <hyperlink ref="C34" r:id="rId380" xr:uid="{7BA106A6-5266-4C8D-97F9-326D51ED3D00}"/>
    <hyperlink ref="C471" r:id="rId381" xr:uid="{39241507-BC3D-4CA5-BC0A-2849CD963BA7}"/>
    <hyperlink ref="C424" r:id="rId382" xr:uid="{B58BDF4F-4699-4CD6-A03C-D8A6F6141D1C}"/>
    <hyperlink ref="C238" r:id="rId383" xr:uid="{79A99810-5388-452F-90EA-EA7E3A801067}"/>
    <hyperlink ref="C239" r:id="rId384" xr:uid="{24FF37F8-1D2B-4FFF-B19C-1233C6ACFA06}"/>
    <hyperlink ref="C467" r:id="rId385" xr:uid="{B06C1DE9-2D9A-41BB-A657-57054F8F8F5C}"/>
    <hyperlink ref="C31" r:id="rId386" display="Pioneer 212665" xr:uid="{50ADB742-16F0-4844-A8FA-B0353A1B3BF9}"/>
    <hyperlink ref="C387" r:id="rId387" xr:uid="{7D536A37-A137-4341-A03A-993E254D1C1B}"/>
    <hyperlink ref="C389" r:id="rId388" xr:uid="{E84D5F80-B587-44AF-A593-53C6F0FE4DBF}"/>
    <hyperlink ref="C391" r:id="rId389" xr:uid="{7AAD8971-0E37-4CCE-94AB-A9571362AAB7}"/>
    <hyperlink ref="C12" r:id="rId390" xr:uid="{B6AB75DA-0CC9-4630-961E-78D2E8BD427D}"/>
    <hyperlink ref="C11" r:id="rId391" xr:uid="{B6262CCF-89D7-4321-937D-7B2A115AA3D1}"/>
    <hyperlink ref="C14" r:id="rId392" xr:uid="{8A890B30-3FE5-4801-B93D-55697D74B293}"/>
    <hyperlink ref="C19" r:id="rId393" xr:uid="{0BFAAC28-052F-4C02-9934-0D7A1EA1146E}"/>
    <hyperlink ref="C22" r:id="rId394" xr:uid="{4344FA59-2102-4F3F-8F0A-241A2EC4C46B}"/>
    <hyperlink ref="C23" r:id="rId395" xr:uid="{12ADCC30-42D2-48BF-B2A6-A4A97AFF000C}"/>
    <hyperlink ref="C66" r:id="rId396" xr:uid="{CFDB12F1-3C8A-4498-B341-2DF9DDCD558E}"/>
    <hyperlink ref="C67" r:id="rId397" xr:uid="{62917817-CA6B-44B6-B4B4-C5D2B2F3900F}"/>
    <hyperlink ref="C68" r:id="rId398" xr:uid="{3A2885A5-06C6-430D-BCA0-33FC5326E25B}"/>
    <hyperlink ref="C69" r:id="rId399" xr:uid="{77D4E592-6912-4392-8529-74CDF4C829C7}"/>
    <hyperlink ref="C74" r:id="rId400" xr:uid="{AE1E247C-11D5-4F50-92A0-ECBEC9ECE9C6}"/>
    <hyperlink ref="C82" r:id="rId401" xr:uid="{3AFF414C-43F3-472D-9339-D41948627341}"/>
    <hyperlink ref="C128" r:id="rId402" xr:uid="{CC6EC19F-6994-409E-9907-796D7803AA09}"/>
    <hyperlink ref="C129" r:id="rId403" xr:uid="{BC884B43-D62E-41D6-9C9B-49FF42E3376F}"/>
    <hyperlink ref="C191" r:id="rId404" xr:uid="{95324DA6-C818-412B-8C00-3629CB46AB7E}"/>
    <hyperlink ref="C229" r:id="rId405" xr:uid="{0FB4C580-540B-44BB-8F55-6612FBDF0A66}"/>
    <hyperlink ref="C226" r:id="rId406" display="Michaels 85879" xr:uid="{0D4E4412-08A0-4B03-82D8-99F1D41F4A2F}"/>
    <hyperlink ref="C228" r:id="rId407" xr:uid="{520EBBE0-5E2E-429F-81D1-AE52DEDE5430}"/>
    <hyperlink ref="C223" r:id="rId408" xr:uid="{6C48DF2D-722F-4589-A9E0-9757208509F1}"/>
    <hyperlink ref="C286" r:id="rId409" xr:uid="{EB4ED99D-65F2-4C00-9C63-C16A379A2058}"/>
    <hyperlink ref="C361" r:id="rId410" xr:uid="{BDBBC4B9-3F65-4550-9528-431E59CD2141}"/>
    <hyperlink ref="C377" r:id="rId411" xr:uid="{B246F3C5-FCEA-4F6F-8A70-C137968486C9}"/>
    <hyperlink ref="C375" r:id="rId412" xr:uid="{17342C16-7042-44AD-BE60-9345881F4507}"/>
    <hyperlink ref="C378" r:id="rId413" xr:uid="{6C6BA672-9E5C-4E8D-B46B-CF0AD518EAAB}"/>
    <hyperlink ref="C376" r:id="rId414" xr:uid="{012D2CCB-F1AC-4D57-8E76-7CDBC028E536}"/>
    <hyperlink ref="C168" r:id="rId415" xr:uid="{11405F85-FEAB-4613-9D8F-AC9596128C40}"/>
    <hyperlink ref="C169" r:id="rId416" xr:uid="{40E17DCF-726E-40A0-A14D-A806A68E0181}"/>
    <hyperlink ref="J169" r:id="rId417" xr:uid="{A34753B9-72CA-4E19-A5BB-AE35EB63CBD4}"/>
    <hyperlink ref="C365" r:id="rId418" xr:uid="{1C8B64E4-B1D3-41C1-9AD7-13422DB589D3}"/>
    <hyperlink ref="C367" r:id="rId419" xr:uid="{07C21BF7-C0D7-4FA9-AF37-A2EEFAE2B1DB}"/>
    <hyperlink ref="C366" r:id="rId420" xr:uid="{B9F42B58-7CC6-47A9-8A00-FF02D2AB7B99}"/>
    <hyperlink ref="C36" r:id="rId421" xr:uid="{4414C34E-82BE-4847-8130-B2989D7E2B23}"/>
    <hyperlink ref="C315" r:id="rId422" display="Barilla" xr:uid="{AEA04C1E-D09E-42FE-9155-210B068C0420}"/>
    <hyperlink ref="C313" r:id="rId423" xr:uid="{C19C7D4C-0565-4164-94E4-8F0C9647FFB6}"/>
    <hyperlink ref="C318" r:id="rId424" xr:uid="{34743EF7-BAA1-4846-998E-3CB6756EB66C}"/>
    <hyperlink ref="C314" r:id="rId425" xr:uid="{ED595233-91C6-4E34-A34D-B4F66D60B545}"/>
    <hyperlink ref="C316" r:id="rId426" xr:uid="{C99EF1F8-9CD1-465A-829F-FB7BDE0FCF96}"/>
    <hyperlink ref="C317" r:id="rId427" xr:uid="{C6933F21-56F7-45F7-9903-252A7AB24FAE}"/>
    <hyperlink ref="C312" r:id="rId428" xr:uid="{07BE69B7-EB79-4233-8390-86F067471EF5}"/>
    <hyperlink ref="C5" r:id="rId429" xr:uid="{28B4E70A-82A2-4ACA-9090-D67A377D7384}"/>
    <hyperlink ref="C8" r:id="rId430" xr:uid="{5C98AB15-823C-46D5-BE6F-42D80EE93448}"/>
    <hyperlink ref="C9" r:id="rId431" xr:uid="{F303AC64-4903-4FCB-93A4-02A61F7927FF}"/>
    <hyperlink ref="C574" r:id="rId432" xr:uid="{C08F19CD-17E6-414B-918B-CB62E9E1C73F}"/>
    <hyperlink ref="C575" r:id="rId433" xr:uid="{78FE1C27-A7A4-4C68-A4D2-ABB133397561}"/>
    <hyperlink ref="C576" r:id="rId434" xr:uid="{4F280D81-C1F0-4AE3-96DD-AE03CE67C403}"/>
    <hyperlink ref="C577" r:id="rId435" xr:uid="{08F7DD78-039A-474E-B0E1-6AF98D784BD2}"/>
    <hyperlink ref="C37" r:id="rId436" xr:uid="{0C634764-D03A-448D-A689-CADDDABEF918}"/>
    <hyperlink ref="C40" r:id="rId437" display="Distributor's Choice" xr:uid="{E6DC74A0-3635-417F-B1FE-F08746C43960}"/>
    <hyperlink ref="C564" r:id="rId438" display="Campbell's Pepperidge Farm 4788" xr:uid="{12F66BDD-7518-4035-B54D-ACA88DB99213}"/>
    <hyperlink ref="C134" r:id="rId439" xr:uid="{D0E67181-4C24-47C8-90C2-1C58BEF73BD7}"/>
    <hyperlink ref="C136" r:id="rId440" xr:uid="{1A301FBE-4A3A-4507-9348-85C7C1B4A3DB}"/>
    <hyperlink ref="C154" r:id="rId441" xr:uid="{DAAB7CCC-C667-42CD-8CF1-56EF32E95505}"/>
    <hyperlink ref="C159" r:id="rId442" xr:uid="{3BD2EBEF-8DB6-412F-9EBD-6FA13BCF0EE3}"/>
    <hyperlink ref="C137" r:id="rId443" xr:uid="{747E134F-35BB-4A6D-97A2-B7276D52452E}"/>
    <hyperlink ref="C135" r:id="rId444" xr:uid="{C37F542B-51DA-4383-B63E-10689220FCE4}"/>
    <hyperlink ref="C160" r:id="rId445" xr:uid="{2A4E1BD7-A21A-47F7-A3F1-6CFD8B39FD5C}"/>
    <hyperlink ref="C138" r:id="rId446" xr:uid="{6391E098-2CB0-40D0-B0A8-7A6DCDCABFAA}"/>
    <hyperlink ref="C139" r:id="rId447" xr:uid="{9A496C01-5035-4D21-8499-CC00679E02B7}"/>
    <hyperlink ref="C157" r:id="rId448" xr:uid="{71A3A7A8-73C7-4F64-B880-AE45AB9A8661}"/>
    <hyperlink ref="C149" r:id="rId449" display="Tyson 2155-928" xr:uid="{7592FE87-5DDE-4810-BD2E-FA5254D968B6}"/>
    <hyperlink ref="C148" r:id="rId450" xr:uid="{507EA01A-BCA3-492B-BF8F-211F99842519}"/>
    <hyperlink ref="C143" r:id="rId451" xr:uid="{9F0840FB-F788-44F8-A2E1-3997FC090905}"/>
    <hyperlink ref="C150" r:id="rId452" xr:uid="{6EF0D4D1-3125-4380-9559-604C97CBFAAF}"/>
    <hyperlink ref="C151" r:id="rId453" xr:uid="{8F1511D0-59C9-49DE-86A2-24BC04EF20FF}"/>
    <hyperlink ref="C146" r:id="rId454" xr:uid="{034EF43E-961A-4936-AB10-8D38F7AACCF9}"/>
    <hyperlink ref="C145" r:id="rId455" display="Advance Pierre 2417" xr:uid="{D4754AC8-C479-40C4-9998-89762BDBCB31}"/>
    <hyperlink ref="C156" r:id="rId456" xr:uid="{BDAA23AE-BFA8-42F8-B6F6-A8E3E0567AA4}"/>
    <hyperlink ref="C155" r:id="rId457" xr:uid="{4B02C8F3-14C0-43BE-A1F3-7CAD4A725597}"/>
    <hyperlink ref="C142" r:id="rId458" xr:uid="{B5A13394-3A87-4B29-BBF5-9FC39DA23DC6}"/>
    <hyperlink ref="C140" r:id="rId459" xr:uid="{84123008-0828-4B37-BEB0-C54FC834A82F}"/>
    <hyperlink ref="C141" r:id="rId460" xr:uid="{B23AAC90-6FF8-43C2-B1E6-691198034A15}"/>
    <hyperlink ref="C152" r:id="rId461" xr:uid="{91C323A9-367D-4B29-8475-B8CB07908561}"/>
    <hyperlink ref="C153" r:id="rId462" xr:uid="{496F0795-AA86-45C6-9EF0-BAFE147A72B9}"/>
    <hyperlink ref="C158" r:id="rId463" xr:uid="{A826F6CF-2658-4719-B51D-D242DDFFAAE8}"/>
    <hyperlink ref="C193" r:id="rId464" display="Franks 82163" xr:uid="{9B22D007-BB13-45DB-B6D3-4AF3D5D7C42B}"/>
    <hyperlink ref="C196" r:id="rId465" display="Frank's 5560" xr:uid="{9CA11ACD-7A30-4396-96F5-77E9433D94DD}"/>
    <hyperlink ref="C227" r:id="rId466" xr:uid="{5D6CBA66-9B0D-4ADC-9280-B6D1DBFCABC2}"/>
  </hyperlinks>
  <pageMargins left="0.45" right="0.45" top="0.5" bottom="0.5" header="0.3" footer="0.3"/>
  <pageSetup paperSize="5" scale="40" fitToHeight="0" orientation="landscape" horizontalDpi="4294967293" r:id="rId467"/>
  <headerFooter>
    <oddFooter>&amp;L&amp;K000000&amp;A, Page &amp;P</oddFooter>
  </headerFooter>
  <rowBreaks count="1" manualBreakCount="1">
    <brk id="60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PFS NORTHCENTER</vt:lpstr>
      <vt:lpstr>'PFS NORTHCENTER'!end</vt:lpstr>
      <vt:lpstr>'PFS NORTHCENTER'!Print_Area</vt:lpstr>
      <vt:lpstr>'PFS NORTHCENTER'!Print_Titles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Goossens</dc:creator>
  <cp:lastModifiedBy>Tim Goossens</cp:lastModifiedBy>
  <cp:lastPrinted>2022-04-06T16:51:42Z</cp:lastPrinted>
  <dcterms:created xsi:type="dcterms:W3CDTF">2022-02-17T20:19:33Z</dcterms:created>
  <dcterms:modified xsi:type="dcterms:W3CDTF">2022-06-15T15:48:13Z</dcterms:modified>
</cp:coreProperties>
</file>