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Tim\Dropbox\Food4Schools\NHBG\Bids\2020-2021\Grocery\For Distribution\"/>
    </mc:Choice>
  </mc:AlternateContent>
  <bookViews>
    <workbookView xWindow="0" yWindow="0" windowWidth="28800" windowHeight="11835"/>
  </bookViews>
  <sheets>
    <sheet name="Enter Company Name Here" sheetId="1" r:id="rId1"/>
    <sheet name="Sheet1" sheetId="3" state="hidden" r:id="rId2"/>
  </sheets>
  <definedNames>
    <definedName name="_xlnm.Print_Titles" localSheetId="0">'Enter Company Name Here'!$1:$1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337" i="1" l="1"/>
  <c r="W336" i="1"/>
  <c r="W335" i="1"/>
  <c r="W334" i="1"/>
  <c r="W333" i="1"/>
  <c r="W332" i="1"/>
  <c r="W331" i="1"/>
  <c r="W330" i="1"/>
  <c r="W329" i="1"/>
  <c r="W328" i="1"/>
  <c r="W258" i="1" l="1"/>
  <c r="Y258" i="1" s="1"/>
  <c r="W444" i="1" l="1"/>
  <c r="Y444" i="1" s="1"/>
  <c r="W443" i="1"/>
  <c r="Y443" i="1" s="1"/>
  <c r="W442" i="1"/>
  <c r="Y442" i="1" s="1"/>
  <c r="W441" i="1"/>
  <c r="Y441" i="1" s="1"/>
  <c r="W440" i="1"/>
  <c r="Y440" i="1" s="1"/>
  <c r="W439" i="1"/>
  <c r="Y439" i="1" s="1"/>
  <c r="W438" i="1"/>
  <c r="Y438" i="1" s="1"/>
  <c r="W437" i="1"/>
  <c r="Y437" i="1" s="1"/>
  <c r="W436" i="1"/>
  <c r="Y436" i="1" s="1"/>
  <c r="W435" i="1"/>
  <c r="Y435" i="1" s="1"/>
  <c r="W434" i="1"/>
  <c r="Y434" i="1" s="1"/>
  <c r="W433" i="1"/>
  <c r="Y433" i="1" s="1"/>
  <c r="W432" i="1"/>
  <c r="Y432" i="1" s="1"/>
  <c r="W431" i="1"/>
  <c r="Y431" i="1" s="1"/>
  <c r="W430" i="1"/>
  <c r="Y430" i="1" s="1"/>
  <c r="W429" i="1"/>
  <c r="Y429" i="1" s="1"/>
  <c r="W428" i="1"/>
  <c r="Y428" i="1" s="1"/>
  <c r="W427" i="1"/>
  <c r="Y427" i="1" s="1"/>
  <c r="W426" i="1"/>
  <c r="Y426" i="1" s="1"/>
  <c r="W425" i="1"/>
  <c r="Y425" i="1" s="1"/>
  <c r="W424" i="1"/>
  <c r="Y424" i="1" s="1"/>
  <c r="W423" i="1"/>
  <c r="Y423" i="1" s="1"/>
  <c r="W422" i="1"/>
  <c r="Y422" i="1" s="1"/>
  <c r="W421" i="1"/>
  <c r="Y421" i="1" s="1"/>
  <c r="W420" i="1"/>
  <c r="Y420" i="1" s="1"/>
  <c r="W419" i="1"/>
  <c r="Y419" i="1" s="1"/>
  <c r="W418" i="1"/>
  <c r="Y418" i="1" s="1"/>
  <c r="W417" i="1"/>
  <c r="Y417" i="1" s="1"/>
  <c r="W416" i="1"/>
  <c r="Y416" i="1" s="1"/>
  <c r="W415" i="1"/>
  <c r="Y415" i="1" s="1"/>
  <c r="W414" i="1"/>
  <c r="Y414" i="1" s="1"/>
  <c r="W413" i="1"/>
  <c r="Y413" i="1" s="1"/>
  <c r="W412" i="1"/>
  <c r="Y412" i="1" s="1"/>
  <c r="W411" i="1"/>
  <c r="Y411" i="1" s="1"/>
  <c r="W410" i="1"/>
  <c r="Y410" i="1" s="1"/>
  <c r="W409" i="1"/>
  <c r="Y409" i="1" s="1"/>
  <c r="W408" i="1"/>
  <c r="Y408" i="1" s="1"/>
  <c r="W407" i="1"/>
  <c r="Y407" i="1" s="1"/>
  <c r="W406" i="1"/>
  <c r="Y406" i="1" s="1"/>
  <c r="W405" i="1"/>
  <c r="Y405" i="1" s="1"/>
  <c r="W404" i="1"/>
  <c r="Y404" i="1" s="1"/>
  <c r="W403" i="1"/>
  <c r="Y403" i="1" s="1"/>
  <c r="W402" i="1"/>
  <c r="Y402" i="1" s="1"/>
  <c r="W401" i="1"/>
  <c r="Y401" i="1" s="1"/>
  <c r="W400" i="1"/>
  <c r="Y400" i="1" s="1"/>
  <c r="W399" i="1"/>
  <c r="Y399" i="1" s="1"/>
  <c r="W398" i="1"/>
  <c r="Y398" i="1" s="1"/>
  <c r="W397" i="1"/>
  <c r="Y397" i="1" s="1"/>
  <c r="W396" i="1"/>
  <c r="Y396" i="1" s="1"/>
  <c r="W395" i="1"/>
  <c r="Y395" i="1" s="1"/>
  <c r="W394" i="1"/>
  <c r="Y394" i="1" s="1"/>
  <c r="W393" i="1"/>
  <c r="Y393" i="1" s="1"/>
  <c r="W392" i="1"/>
  <c r="Y392" i="1" s="1"/>
  <c r="W391" i="1"/>
  <c r="Y391" i="1" s="1"/>
  <c r="W390" i="1"/>
  <c r="Y390" i="1" s="1"/>
  <c r="W389" i="1"/>
  <c r="Y389" i="1" s="1"/>
  <c r="W388" i="1"/>
  <c r="Y388" i="1" s="1"/>
  <c r="W387" i="1"/>
  <c r="Y387" i="1" s="1"/>
  <c r="W386" i="1"/>
  <c r="Y386" i="1" s="1"/>
  <c r="W385" i="1"/>
  <c r="Y385" i="1" s="1"/>
  <c r="W384" i="1"/>
  <c r="Y384" i="1" s="1"/>
  <c r="W382" i="1"/>
  <c r="Y382" i="1" s="1"/>
  <c r="W381" i="1"/>
  <c r="W380" i="1"/>
  <c r="Y380" i="1" s="1"/>
  <c r="W379" i="1"/>
  <c r="Y379" i="1" s="1"/>
  <c r="W378" i="1"/>
  <c r="Y378" i="1" s="1"/>
  <c r="W377" i="1"/>
  <c r="W376" i="1"/>
  <c r="W375" i="1"/>
  <c r="Y375" i="1" s="1"/>
  <c r="W374" i="1"/>
  <c r="Y374" i="1" s="1"/>
  <c r="W373" i="1"/>
  <c r="Y373" i="1" s="1"/>
  <c r="W372" i="1"/>
  <c r="Y372" i="1" s="1"/>
  <c r="W371" i="1"/>
  <c r="Y371" i="1" s="1"/>
  <c r="W370" i="1"/>
  <c r="Y370" i="1" s="1"/>
  <c r="W369" i="1"/>
  <c r="Y369" i="1" s="1"/>
  <c r="W368" i="1"/>
  <c r="Y368" i="1" s="1"/>
  <c r="W366" i="1"/>
  <c r="Y366" i="1" s="1"/>
  <c r="W365" i="1"/>
  <c r="Y365" i="1" s="1"/>
  <c r="W363" i="1"/>
  <c r="Y363" i="1" s="1"/>
  <c r="W362" i="1"/>
  <c r="Y362" i="1" s="1"/>
  <c r="W361" i="1"/>
  <c r="Y361" i="1" s="1"/>
  <c r="W360" i="1"/>
  <c r="Y360" i="1" s="1"/>
  <c r="W358" i="1"/>
  <c r="Y358" i="1" s="1"/>
  <c r="W357" i="1"/>
  <c r="W356" i="1"/>
  <c r="Y356" i="1" s="1"/>
  <c r="W355" i="1"/>
  <c r="W354" i="1"/>
  <c r="W353" i="1"/>
  <c r="W352" i="1"/>
  <c r="Y352" i="1" s="1"/>
  <c r="W351" i="1"/>
  <c r="Y351" i="1" s="1"/>
  <c r="W350" i="1"/>
  <c r="Y350" i="1" s="1"/>
  <c r="W349" i="1"/>
  <c r="Y349" i="1" s="1"/>
  <c r="W348" i="1"/>
  <c r="W347" i="1"/>
  <c r="Y347" i="1" s="1"/>
  <c r="W346" i="1"/>
  <c r="W345" i="1"/>
  <c r="Y345" i="1" s="1"/>
  <c r="W344" i="1"/>
  <c r="W343" i="1"/>
  <c r="Y343" i="1" s="1"/>
  <c r="W342" i="1"/>
  <c r="Y342" i="1" s="1"/>
  <c r="W341" i="1"/>
  <c r="Y341" i="1" s="1"/>
  <c r="W340" i="1"/>
  <c r="Y340" i="1" s="1"/>
  <c r="W339" i="1"/>
  <c r="Y339" i="1" s="1"/>
  <c r="Y337" i="1"/>
  <c r="Y336" i="1"/>
  <c r="Y335" i="1"/>
  <c r="Y334" i="1"/>
  <c r="Y333" i="1"/>
  <c r="Y332" i="1"/>
  <c r="Y331" i="1"/>
  <c r="Y330" i="1"/>
  <c r="Y329" i="1"/>
  <c r="Y328" i="1"/>
  <c r="W327" i="1"/>
  <c r="Y327" i="1" s="1"/>
  <c r="W325" i="1"/>
  <c r="Y325" i="1" s="1"/>
  <c r="W324" i="1"/>
  <c r="Y324" i="1" s="1"/>
  <c r="W323" i="1"/>
  <c r="Y323" i="1" s="1"/>
  <c r="W322" i="1"/>
  <c r="Y322" i="1" s="1"/>
  <c r="W321" i="1"/>
  <c r="Y321" i="1" s="1"/>
  <c r="W320" i="1"/>
  <c r="Y320" i="1" s="1"/>
  <c r="W319" i="1"/>
  <c r="Y319" i="1" s="1"/>
  <c r="W318" i="1"/>
  <c r="Y318" i="1" s="1"/>
  <c r="W317" i="1"/>
  <c r="Y317" i="1" s="1"/>
  <c r="W316" i="1"/>
  <c r="Y316" i="1" s="1"/>
  <c r="W315" i="1"/>
  <c r="Y315" i="1" s="1"/>
  <c r="W314" i="1"/>
  <c r="W313" i="1"/>
  <c r="Y313" i="1" s="1"/>
  <c r="W312" i="1"/>
  <c r="Y312" i="1" s="1"/>
  <c r="W311" i="1"/>
  <c r="Y311" i="1" s="1"/>
  <c r="W310" i="1"/>
  <c r="Y310" i="1" s="1"/>
  <c r="W309" i="1"/>
  <c r="Y309" i="1" s="1"/>
  <c r="W308" i="1"/>
  <c r="Y308" i="1" s="1"/>
  <c r="W307" i="1"/>
  <c r="Y307" i="1" s="1"/>
  <c r="W306" i="1"/>
  <c r="Y306" i="1" s="1"/>
  <c r="W305" i="1"/>
  <c r="Y305" i="1" s="1"/>
  <c r="W304" i="1"/>
  <c r="Y304" i="1" s="1"/>
  <c r="W303" i="1"/>
  <c r="Y303" i="1" s="1"/>
  <c r="W302" i="1"/>
  <c r="Y302" i="1" s="1"/>
  <c r="W301" i="1"/>
  <c r="Y301" i="1" s="1"/>
  <c r="W300" i="1"/>
  <c r="Y300" i="1" s="1"/>
  <c r="W299" i="1"/>
  <c r="Y299" i="1" s="1"/>
  <c r="W298" i="1"/>
  <c r="W297" i="1"/>
  <c r="Y297" i="1" s="1"/>
  <c r="W296" i="1"/>
  <c r="Y296" i="1" s="1"/>
  <c r="W295" i="1"/>
  <c r="Y295" i="1" s="1"/>
  <c r="W294" i="1"/>
  <c r="Y294" i="1" s="1"/>
  <c r="W293" i="1"/>
  <c r="Y293" i="1" s="1"/>
  <c r="W292" i="1"/>
  <c r="Y292" i="1" s="1"/>
  <c r="W291" i="1"/>
  <c r="Y291" i="1" s="1"/>
  <c r="W289" i="1"/>
  <c r="Y289" i="1" s="1"/>
  <c r="W288" i="1"/>
  <c r="Y288" i="1" s="1"/>
  <c r="W287" i="1"/>
  <c r="Y287" i="1" s="1"/>
  <c r="W286" i="1"/>
  <c r="Y286" i="1" s="1"/>
  <c r="W285" i="1"/>
  <c r="Y285" i="1" s="1"/>
  <c r="W284" i="1"/>
  <c r="Y284" i="1" s="1"/>
  <c r="W283" i="1"/>
  <c r="Y283" i="1" s="1"/>
  <c r="W282" i="1"/>
  <c r="Y282" i="1" s="1"/>
  <c r="W281" i="1"/>
  <c r="Y281" i="1" s="1"/>
  <c r="W280" i="1"/>
  <c r="Y280" i="1" s="1"/>
  <c r="W279" i="1"/>
  <c r="W278" i="1"/>
  <c r="Y278" i="1" s="1"/>
  <c r="W277" i="1"/>
  <c r="Y277" i="1" s="1"/>
  <c r="W276" i="1"/>
  <c r="Y276" i="1" s="1"/>
  <c r="W273" i="1"/>
  <c r="Y273" i="1" s="1"/>
  <c r="W272" i="1"/>
  <c r="Y272" i="1" s="1"/>
  <c r="W271" i="1"/>
  <c r="Y271" i="1" s="1"/>
  <c r="W270" i="1"/>
  <c r="Y270" i="1" s="1"/>
  <c r="W269" i="1"/>
  <c r="Y269" i="1" s="1"/>
  <c r="W268" i="1"/>
  <c r="Y268" i="1" s="1"/>
  <c r="W267" i="1"/>
  <c r="Y267" i="1" s="1"/>
  <c r="W266" i="1"/>
  <c r="Y266" i="1" s="1"/>
  <c r="W264" i="1"/>
  <c r="Y264" i="1" s="1"/>
  <c r="W263" i="1"/>
  <c r="Y263" i="1" s="1"/>
  <c r="W262" i="1"/>
  <c r="Y262" i="1" s="1"/>
  <c r="W260" i="1"/>
  <c r="Y260" i="1" s="1"/>
  <c r="W259" i="1"/>
  <c r="Y259" i="1" s="1"/>
  <c r="W256" i="1"/>
  <c r="Y256" i="1" s="1"/>
  <c r="W255" i="1"/>
  <c r="Y255" i="1" s="1"/>
  <c r="W254" i="1"/>
  <c r="Y254" i="1" s="1"/>
  <c r="W253" i="1"/>
  <c r="Y253" i="1" s="1"/>
  <c r="W252" i="1"/>
  <c r="Y252" i="1" s="1"/>
  <c r="Y251" i="1"/>
  <c r="W250" i="1"/>
  <c r="Y250" i="1" s="1"/>
  <c r="W249" i="1"/>
  <c r="Y249" i="1" s="1"/>
  <c r="W247" i="1"/>
  <c r="Y247" i="1" s="1"/>
  <c r="W246" i="1"/>
  <c r="Y246" i="1" s="1"/>
  <c r="W244" i="1"/>
  <c r="Y244" i="1" s="1"/>
  <c r="W243" i="1"/>
  <c r="Y243" i="1" s="1"/>
  <c r="W242" i="1"/>
  <c r="Y242" i="1" s="1"/>
  <c r="W241" i="1"/>
  <c r="W240" i="1"/>
  <c r="Y240" i="1" s="1"/>
  <c r="W238" i="1"/>
  <c r="Y238" i="1" s="1"/>
  <c r="W237" i="1"/>
  <c r="Y237" i="1" s="1"/>
  <c r="W235" i="1"/>
  <c r="Y235" i="1" s="1"/>
  <c r="W233" i="1"/>
  <c r="Y233" i="1" s="1"/>
  <c r="W231" i="1"/>
  <c r="Y231" i="1" s="1"/>
  <c r="W230" i="1"/>
  <c r="Y230" i="1" s="1"/>
  <c r="W229" i="1"/>
  <c r="Y229" i="1" s="1"/>
  <c r="W228" i="1"/>
  <c r="Y228" i="1" s="1"/>
  <c r="W227" i="1"/>
  <c r="Y227" i="1" s="1"/>
  <c r="W226" i="1"/>
  <c r="Y226" i="1" s="1"/>
  <c r="W225" i="1"/>
  <c r="Y225" i="1" s="1"/>
  <c r="W224" i="1"/>
  <c r="Y224" i="1" s="1"/>
  <c r="W223" i="1"/>
  <c r="Y223" i="1" s="1"/>
  <c r="W222" i="1"/>
  <c r="Y222" i="1" s="1"/>
  <c r="W221" i="1"/>
  <c r="Y221" i="1" s="1"/>
  <c r="W219" i="1"/>
  <c r="Y219" i="1" s="1"/>
  <c r="W218" i="1"/>
  <c r="Y218" i="1" s="1"/>
  <c r="W217" i="1"/>
  <c r="Y217" i="1" s="1"/>
  <c r="W216" i="1"/>
  <c r="Y216" i="1" s="1"/>
  <c r="W215" i="1"/>
  <c r="Y215" i="1" s="1"/>
  <c r="W213" i="1"/>
  <c r="Y213" i="1" s="1"/>
  <c r="W212" i="1"/>
  <c r="Y212" i="1" s="1"/>
  <c r="W211" i="1"/>
  <c r="Y211" i="1" s="1"/>
  <c r="W210" i="1"/>
  <c r="Y210" i="1" s="1"/>
  <c r="W209" i="1"/>
  <c r="Y209" i="1" s="1"/>
  <c r="W208" i="1"/>
  <c r="Y208" i="1" s="1"/>
  <c r="W207" i="1"/>
  <c r="Y207" i="1" s="1"/>
  <c r="W206" i="1"/>
  <c r="Y206" i="1" s="1"/>
  <c r="W205" i="1"/>
  <c r="Y205" i="1" s="1"/>
  <c r="W204" i="1"/>
  <c r="Y204" i="1" s="1"/>
  <c r="W203" i="1"/>
  <c r="Y203" i="1" s="1"/>
  <c r="W202" i="1"/>
  <c r="Y202" i="1" s="1"/>
  <c r="W201" i="1"/>
  <c r="Y201" i="1" s="1"/>
  <c r="W200" i="1"/>
  <c r="Y200" i="1" s="1"/>
  <c r="W199" i="1"/>
  <c r="Y199" i="1" s="1"/>
  <c r="W198" i="1"/>
  <c r="Y198" i="1" s="1"/>
  <c r="W197" i="1"/>
  <c r="Y197" i="1" s="1"/>
  <c r="W196" i="1"/>
  <c r="Y196" i="1" s="1"/>
  <c r="W195" i="1"/>
  <c r="Y195" i="1" s="1"/>
  <c r="W194" i="1"/>
  <c r="Y194" i="1" s="1"/>
  <c r="W193" i="1"/>
  <c r="Y193" i="1" s="1"/>
  <c r="W192" i="1"/>
  <c r="Y192" i="1" s="1"/>
  <c r="W191" i="1"/>
  <c r="Y191" i="1" s="1"/>
  <c r="W190" i="1"/>
  <c r="Y190" i="1" s="1"/>
  <c r="W189" i="1"/>
  <c r="Y189" i="1" s="1"/>
  <c r="W187" i="1"/>
  <c r="Y187" i="1" s="1"/>
  <c r="W186" i="1"/>
  <c r="Y186" i="1" s="1"/>
  <c r="W185" i="1"/>
  <c r="Y185" i="1" s="1"/>
  <c r="W184" i="1"/>
  <c r="Y184" i="1" s="1"/>
  <c r="W183" i="1"/>
  <c r="W182" i="1"/>
  <c r="Y182" i="1" s="1"/>
  <c r="W181" i="1"/>
  <c r="W180" i="1"/>
  <c r="Y180" i="1" s="1"/>
  <c r="W179" i="1"/>
  <c r="W178" i="1"/>
  <c r="Y178" i="1" s="1"/>
  <c r="W177" i="1"/>
  <c r="Y177" i="1" s="1"/>
  <c r="W176" i="1"/>
  <c r="W175" i="1"/>
  <c r="Y175" i="1" s="1"/>
  <c r="W174" i="1"/>
  <c r="W173" i="1"/>
  <c r="Y173" i="1" s="1"/>
  <c r="W172" i="1"/>
  <c r="W171" i="1"/>
  <c r="Y171" i="1" s="1"/>
  <c r="W170" i="1"/>
  <c r="Y170" i="1" s="1"/>
  <c r="W169" i="1"/>
  <c r="W168" i="1"/>
  <c r="Y168" i="1" s="1"/>
  <c r="W167" i="1"/>
  <c r="W166" i="1"/>
  <c r="Y166" i="1" s="1"/>
  <c r="W165" i="1"/>
  <c r="Y165" i="1" s="1"/>
  <c r="W164" i="1"/>
  <c r="Y164" i="1" s="1"/>
  <c r="W163" i="1"/>
  <c r="Y163" i="1" s="1"/>
  <c r="W161" i="1"/>
  <c r="Y161" i="1" s="1"/>
  <c r="W160" i="1"/>
  <c r="Y160" i="1" s="1"/>
  <c r="W159" i="1"/>
  <c r="Y159" i="1" s="1"/>
  <c r="W158" i="1"/>
  <c r="W157" i="1"/>
  <c r="W156" i="1"/>
  <c r="Y156" i="1" s="1"/>
  <c r="W155" i="1"/>
  <c r="Y155" i="1" s="1"/>
  <c r="W154" i="1"/>
  <c r="Y154" i="1" s="1"/>
  <c r="W153" i="1"/>
  <c r="Y153" i="1" s="1"/>
  <c r="W152" i="1"/>
  <c r="Y152" i="1" s="1"/>
  <c r="W151" i="1"/>
  <c r="Y151" i="1" s="1"/>
  <c r="W150" i="1"/>
  <c r="Y150" i="1" s="1"/>
  <c r="W149" i="1"/>
  <c r="Y149" i="1" s="1"/>
  <c r="W148" i="1"/>
  <c r="Y148" i="1" s="1"/>
  <c r="W147" i="1"/>
  <c r="Y147" i="1" s="1"/>
  <c r="W146" i="1"/>
  <c r="W145" i="1"/>
  <c r="Y145" i="1" s="1"/>
  <c r="W144" i="1"/>
  <c r="Y144" i="1" s="1"/>
  <c r="W143" i="1"/>
  <c r="Y143" i="1" s="1"/>
  <c r="W141" i="1"/>
  <c r="Y141" i="1" s="1"/>
  <c r="W140" i="1"/>
  <c r="Y140" i="1" s="1"/>
  <c r="W139" i="1"/>
  <c r="Y139" i="1" s="1"/>
  <c r="W138" i="1"/>
  <c r="Y138" i="1" s="1"/>
  <c r="W137" i="1"/>
  <c r="Y137" i="1" s="1"/>
  <c r="W136" i="1"/>
  <c r="Y136" i="1" s="1"/>
  <c r="W135" i="1"/>
  <c r="Y135" i="1" s="1"/>
  <c r="W133" i="1"/>
  <c r="Y133" i="1" s="1"/>
  <c r="W132" i="1"/>
  <c r="Y132" i="1" s="1"/>
  <c r="W131" i="1"/>
  <c r="Y131" i="1" s="1"/>
  <c r="W130" i="1"/>
  <c r="W129" i="1"/>
  <c r="Y129" i="1" s="1"/>
  <c r="W128" i="1"/>
  <c r="Y128" i="1" s="1"/>
  <c r="W127" i="1"/>
  <c r="Y127" i="1" s="1"/>
  <c r="W126" i="1"/>
  <c r="Y126" i="1" s="1"/>
  <c r="W125" i="1"/>
  <c r="Y125" i="1" s="1"/>
  <c r="W124" i="1"/>
  <c r="W123" i="1"/>
  <c r="Y123" i="1" s="1"/>
  <c r="W122" i="1"/>
  <c r="W121" i="1"/>
  <c r="Y121" i="1" s="1"/>
  <c r="W120" i="1"/>
  <c r="Y120" i="1" s="1"/>
  <c r="W119" i="1"/>
  <c r="Y119" i="1" s="1"/>
  <c r="W118" i="1"/>
  <c r="Y118" i="1" s="1"/>
  <c r="W117" i="1"/>
  <c r="Y117" i="1" s="1"/>
  <c r="W116" i="1"/>
  <c r="Y116" i="1" s="1"/>
  <c r="W115" i="1"/>
  <c r="Y115" i="1" s="1"/>
  <c r="W114" i="1"/>
  <c r="Y114" i="1" s="1"/>
  <c r="W113" i="1"/>
  <c r="Y113" i="1" s="1"/>
  <c r="W112" i="1"/>
  <c r="Y112" i="1" s="1"/>
  <c r="W111" i="1"/>
  <c r="Y111" i="1" s="1"/>
  <c r="W110" i="1"/>
  <c r="Y110" i="1" s="1"/>
  <c r="W109" i="1"/>
  <c r="Y109" i="1" s="1"/>
  <c r="W108" i="1"/>
  <c r="Y108" i="1" s="1"/>
  <c r="W107" i="1"/>
  <c r="Y107" i="1" s="1"/>
  <c r="W106" i="1"/>
  <c r="Y106" i="1" s="1"/>
  <c r="W105" i="1"/>
  <c r="Y105" i="1" s="1"/>
  <c r="W104" i="1"/>
  <c r="Y104" i="1" s="1"/>
  <c r="W102" i="1"/>
  <c r="Y102" i="1" s="1"/>
  <c r="W101" i="1"/>
  <c r="Y101" i="1" s="1"/>
  <c r="W100" i="1"/>
  <c r="Y100" i="1" s="1"/>
  <c r="W99" i="1"/>
  <c r="Y99" i="1" s="1"/>
  <c r="W98" i="1"/>
  <c r="Y98" i="1" s="1"/>
  <c r="W97" i="1"/>
  <c r="W96" i="1"/>
  <c r="Y96" i="1" s="1"/>
  <c r="W95" i="1"/>
  <c r="Y95" i="1" s="1"/>
  <c r="W94" i="1"/>
  <c r="Y94" i="1" s="1"/>
  <c r="W93" i="1"/>
  <c r="Y93" i="1" s="1"/>
  <c r="W92" i="1"/>
  <c r="Y92" i="1" s="1"/>
  <c r="W91" i="1"/>
  <c r="Y91" i="1" s="1"/>
  <c r="W90" i="1"/>
  <c r="Y90" i="1" s="1"/>
  <c r="W89" i="1"/>
  <c r="Y89" i="1" s="1"/>
  <c r="W88" i="1"/>
  <c r="W87" i="1"/>
  <c r="Y87" i="1" s="1"/>
  <c r="W86" i="1"/>
  <c r="Y86" i="1" s="1"/>
  <c r="W85" i="1"/>
  <c r="Y85" i="1" s="1"/>
  <c r="W84" i="1"/>
  <c r="Y84" i="1" s="1"/>
  <c r="W83" i="1"/>
  <c r="Y83" i="1" s="1"/>
  <c r="W82" i="1"/>
  <c r="Y82" i="1" s="1"/>
  <c r="W81" i="1"/>
  <c r="Y81" i="1" s="1"/>
  <c r="W80" i="1"/>
  <c r="Y80" i="1" s="1"/>
  <c r="W79" i="1"/>
  <c r="Y79" i="1" s="1"/>
  <c r="W78" i="1"/>
  <c r="Y78" i="1" s="1"/>
  <c r="W77" i="1"/>
  <c r="Y77" i="1" s="1"/>
  <c r="W76" i="1"/>
  <c r="Y76" i="1" s="1"/>
  <c r="W74" i="1"/>
  <c r="Y74" i="1" s="1"/>
  <c r="W73" i="1"/>
  <c r="Y73" i="1" s="1"/>
  <c r="W72" i="1"/>
  <c r="Y72" i="1" s="1"/>
  <c r="W71" i="1"/>
  <c r="Y71" i="1" s="1"/>
  <c r="W70" i="1"/>
  <c r="Y70" i="1" s="1"/>
  <c r="W69" i="1"/>
  <c r="Y69" i="1" s="1"/>
  <c r="W68" i="1"/>
  <c r="Y68" i="1" s="1"/>
  <c r="W67" i="1"/>
  <c r="Y67" i="1" s="1"/>
  <c r="W66" i="1"/>
  <c r="Y66" i="1" s="1"/>
  <c r="W65" i="1"/>
  <c r="Y65" i="1" s="1"/>
  <c r="W64" i="1"/>
  <c r="Y64" i="1" s="1"/>
  <c r="W63" i="1"/>
  <c r="Y63" i="1" s="1"/>
  <c r="W62" i="1"/>
  <c r="Y62" i="1" s="1"/>
  <c r="W61" i="1"/>
  <c r="Y61" i="1" s="1"/>
  <c r="W60" i="1"/>
  <c r="Y60" i="1" s="1"/>
  <c r="W59" i="1"/>
  <c r="Y59" i="1" s="1"/>
  <c r="W58" i="1"/>
  <c r="Y58" i="1" s="1"/>
  <c r="W57" i="1"/>
  <c r="Y57" i="1" s="1"/>
  <c r="W56" i="1"/>
  <c r="Y56" i="1" s="1"/>
  <c r="W55" i="1"/>
  <c r="Y55" i="1" s="1"/>
  <c r="W54" i="1"/>
  <c r="Y54" i="1" s="1"/>
  <c r="W53" i="1"/>
  <c r="Y53" i="1" s="1"/>
  <c r="W52" i="1"/>
  <c r="Y52" i="1" s="1"/>
  <c r="W51" i="1"/>
  <c r="Y51" i="1" s="1"/>
  <c r="W50" i="1"/>
  <c r="Y50" i="1" s="1"/>
  <c r="W49" i="1"/>
  <c r="Y49" i="1" s="1"/>
  <c r="W48" i="1"/>
  <c r="Y48" i="1" s="1"/>
  <c r="W47" i="1"/>
  <c r="Y47" i="1" s="1"/>
  <c r="W46" i="1"/>
  <c r="Y46" i="1" s="1"/>
  <c r="W45" i="1"/>
  <c r="Y45" i="1" s="1"/>
  <c r="W44" i="1"/>
  <c r="Y44" i="1" s="1"/>
  <c r="W42" i="1"/>
  <c r="Y42" i="1" s="1"/>
  <c r="W41" i="1"/>
  <c r="Y41" i="1" s="1"/>
  <c r="W40" i="1"/>
  <c r="Y40" i="1" s="1"/>
  <c r="W39" i="1"/>
  <c r="Y39" i="1" s="1"/>
  <c r="W38" i="1"/>
  <c r="Y38" i="1" s="1"/>
  <c r="W37" i="1"/>
  <c r="Y37" i="1" s="1"/>
  <c r="W36" i="1"/>
  <c r="Y36" i="1" s="1"/>
  <c r="W35" i="1"/>
  <c r="Y35" i="1" s="1"/>
  <c r="W34" i="1"/>
  <c r="Y34" i="1" s="1"/>
  <c r="W33" i="1"/>
  <c r="Y33" i="1" s="1"/>
  <c r="W32" i="1"/>
  <c r="W31" i="1"/>
  <c r="Y31" i="1" s="1"/>
  <c r="W30" i="1"/>
  <c r="Y30" i="1" s="1"/>
  <c r="W29" i="1"/>
  <c r="W28" i="1"/>
  <c r="Y28" i="1" s="1"/>
  <c r="W27" i="1"/>
  <c r="Y27" i="1" s="1"/>
  <c r="W26" i="1"/>
  <c r="Y26" i="1" s="1"/>
  <c r="W25" i="1"/>
  <c r="Y25" i="1" s="1"/>
  <c r="W24" i="1"/>
  <c r="Y24" i="1" s="1"/>
  <c r="W23" i="1"/>
  <c r="Y23" i="1" s="1"/>
  <c r="W22" i="1"/>
  <c r="Y22" i="1" s="1"/>
  <c r="W21" i="1"/>
  <c r="Y21" i="1" s="1"/>
  <c r="W20" i="1"/>
  <c r="Y20" i="1" s="1"/>
  <c r="W19" i="1"/>
  <c r="Y19" i="1" s="1"/>
  <c r="W18" i="1"/>
  <c r="Y18" i="1" s="1"/>
  <c r="W17" i="1"/>
  <c r="W16" i="1"/>
  <c r="Y16" i="1" s="1"/>
  <c r="W15" i="1"/>
  <c r="Y15" i="1" s="1"/>
  <c r="W14" i="1"/>
  <c r="Y14" i="1" s="1"/>
  <c r="W13" i="1"/>
  <c r="Y13" i="1" s="1"/>
  <c r="W12" i="1"/>
  <c r="Y12" i="1" s="1"/>
  <c r="W11" i="1"/>
  <c r="W10" i="1"/>
  <c r="Y10" i="1" s="1"/>
  <c r="W9" i="1"/>
  <c r="W8" i="1"/>
  <c r="Y8" i="1" s="1"/>
  <c r="W7" i="1"/>
  <c r="Y7" i="1" s="1"/>
  <c r="W6" i="1"/>
  <c r="W5" i="1"/>
  <c r="Y5" i="1" s="1"/>
  <c r="W4" i="1"/>
  <c r="W3" i="1"/>
  <c r="Y3" i="1" s="1"/>
  <c r="D450" i="1" l="1"/>
  <c r="D454" i="1"/>
  <c r="D460" i="1"/>
  <c r="D452" i="1"/>
  <c r="D451" i="1"/>
  <c r="D457" i="1"/>
  <c r="D458" i="1"/>
  <c r="A326" i="1"/>
  <c r="A43" i="1"/>
  <c r="D448" i="1"/>
  <c r="D449" i="1"/>
  <c r="D447" i="1"/>
  <c r="D453" i="1"/>
  <c r="D455" i="1"/>
  <c r="D456" i="1"/>
  <c r="D459" i="1"/>
  <c r="D461" i="1"/>
  <c r="A220" i="1"/>
  <c r="A188" i="1"/>
  <c r="A290" i="1"/>
  <c r="A232" i="1"/>
  <c r="A2" i="1"/>
  <c r="A103" i="1"/>
  <c r="A338" i="1"/>
  <c r="A383" i="1"/>
  <c r="A261" i="1"/>
  <c r="A359" i="1"/>
  <c r="Y445" i="1"/>
  <c r="D462" i="1" s="1"/>
  <c r="A134" i="1"/>
  <c r="A162" i="1"/>
  <c r="A214" i="1"/>
</calcChain>
</file>

<file path=xl/sharedStrings.xml><?xml version="1.0" encoding="utf-8"?>
<sst xmlns="http://schemas.openxmlformats.org/spreadsheetml/2006/main" count="3137" uniqueCount="1237">
  <si>
    <t>Line</t>
  </si>
  <si>
    <t>Special Order</t>
  </si>
  <si>
    <t>Item</t>
  </si>
  <si>
    <t>Approved Item(s)</t>
  </si>
  <si>
    <t>Broker</t>
  </si>
  <si>
    <t>Case Size</t>
  </si>
  <si>
    <t>Description</t>
  </si>
  <si>
    <t>Projected Usage</t>
  </si>
  <si>
    <t>Base Case Size</t>
  </si>
  <si>
    <t>Domestic Product 2019</t>
  </si>
  <si>
    <t>Domestic Product</t>
  </si>
  <si>
    <t xml:space="preserve">  WG</t>
  </si>
  <si>
    <t xml:space="preserve">  Meat</t>
  </si>
  <si>
    <t xml:space="preserve">  Green</t>
  </si>
  <si>
    <t xml:space="preserve">  R/O</t>
  </si>
  <si>
    <t xml:space="preserve"> Starchy</t>
  </si>
  <si>
    <t xml:space="preserve"> Legume</t>
  </si>
  <si>
    <t xml:space="preserve">  Other </t>
  </si>
  <si>
    <t xml:space="preserve">  SS</t>
  </si>
  <si>
    <t>Distributor Code</t>
  </si>
  <si>
    <t>Brand and Item to be Provided</t>
  </si>
  <si>
    <t>Actual Case Size</t>
  </si>
  <si>
    <t>Adjusted Projection</t>
  </si>
  <si>
    <t>Price Per Case</t>
  </si>
  <si>
    <t>Extension</t>
  </si>
  <si>
    <t>Comment</t>
  </si>
  <si>
    <t>X</t>
  </si>
  <si>
    <t>Biscuit, RTB dough, WG</t>
  </si>
  <si>
    <t>Rich's 13457</t>
  </si>
  <si>
    <t>Affinity/ Infusion</t>
  </si>
  <si>
    <t>182 2.5 oz.</t>
  </si>
  <si>
    <t>Handi-Split. 2.0 WGB</t>
  </si>
  <si>
    <t>Pillsbury 22684</t>
  </si>
  <si>
    <t>GM</t>
  </si>
  <si>
    <t>216 2.51 oz.</t>
  </si>
  <si>
    <t>Easy Split. 2.0 WGB</t>
  </si>
  <si>
    <t>2</t>
  </si>
  <si>
    <t>American Patriot</t>
  </si>
  <si>
    <t>Bread, sandwich white wheat, sliced</t>
  </si>
  <si>
    <t>Bakecrafter 3357</t>
  </si>
  <si>
    <t>At Your Service</t>
  </si>
  <si>
    <t>12-28 (1oz) slice loaves</t>
  </si>
  <si>
    <t>Each slice provides 1.0 ounce grain equivalents.</t>
  </si>
  <si>
    <t>1</t>
  </si>
  <si>
    <t>Sky Blue WGSB826</t>
  </si>
  <si>
    <t>Letizio</t>
  </si>
  <si>
    <t>8-26 (1oz) slice loaves</t>
  </si>
  <si>
    <t>Bread, Texas Toast, WG</t>
  </si>
  <si>
    <t>Bakecrafter 1627</t>
  </si>
  <si>
    <t>125 1.20 oz.</t>
  </si>
  <si>
    <t>Each slice provides 1.0 WGB.</t>
  </si>
  <si>
    <t>Bread slice, banana</t>
  </si>
  <si>
    <t>Sky Blue WBSBN270</t>
  </si>
  <si>
    <t>70 3.4 oz.</t>
  </si>
  <si>
    <t>Individually wrapped. 2 oz. WG credit.</t>
  </si>
  <si>
    <t>E</t>
  </si>
  <si>
    <t>SuperBakery 6071</t>
  </si>
  <si>
    <t>Waypoint</t>
  </si>
  <si>
    <t>Bread slice, chocolate</t>
  </si>
  <si>
    <t>Sky Blue WBSCH270</t>
  </si>
  <si>
    <t>Individually wrapped, 2 oz. WG credit.</t>
  </si>
  <si>
    <t>SuperBakery 6076</t>
  </si>
  <si>
    <t>Bread slice, lemon</t>
  </si>
  <si>
    <t>SuperBakery 6047</t>
  </si>
  <si>
    <t>Breadstick, white wheat</t>
  </si>
  <si>
    <t>Vie de France 8251</t>
  </si>
  <si>
    <t>200 .9 oz.</t>
  </si>
  <si>
    <t>Parbaked.  1.25 oz. WG credit.</t>
  </si>
  <si>
    <t>1.25</t>
  </si>
  <si>
    <t>Breadstick, whole wheat</t>
  </si>
  <si>
    <t>Tyson 10000034007</t>
  </si>
  <si>
    <t>144 1.5 oz.</t>
  </si>
  <si>
    <t>Hearth-baked, artisan style breadstick with the benefits of whole wheat.</t>
  </si>
  <si>
    <t>Crescent, chocolate filled</t>
  </si>
  <si>
    <t>Pillsbury 149979000</t>
  </si>
  <si>
    <t>72 2.29 oz.</t>
  </si>
  <si>
    <t>Provides 2.0 WGB</t>
  </si>
  <si>
    <t>Croissant, sliced, WG</t>
  </si>
  <si>
    <t>Hadley Farms 139</t>
  </si>
  <si>
    <t>144 2.2 oz.</t>
  </si>
  <si>
    <t>Fully Curved Thaw &amp; Serve Whole Grain Croissant, Sliced</t>
  </si>
  <si>
    <t>Tyson 41315</t>
  </si>
  <si>
    <t>48 2.35 oz.</t>
  </si>
  <si>
    <t>Chef Pierre WG sliced croissant.</t>
  </si>
  <si>
    <t>Crust, pizza, 16" round, parbaked, WG</t>
  </si>
  <si>
    <t>Rich's 14006</t>
  </si>
  <si>
    <t>18 ct.</t>
  </si>
  <si>
    <t>A frozen par baked sheeted pizza crust. Layer packed 18 crusts per case in a poly bag liner.</t>
  </si>
  <si>
    <t>Dough, dinner roll, WG</t>
  </si>
  <si>
    <t>Rich's 10988</t>
  </si>
  <si>
    <t>288 1.25 oz.</t>
  </si>
  <si>
    <t>1.25 oz. dinner roll made with whole grain.</t>
  </si>
  <si>
    <t>Flatbread, WG, round, 4 inch</t>
  </si>
  <si>
    <t>Rich's 00828</t>
  </si>
  <si>
    <t>192 1.0 oz.</t>
  </si>
  <si>
    <t>1 flatbread provides 1/0 WGB</t>
  </si>
  <si>
    <t>Flatbread, 6 x 6, WG</t>
  </si>
  <si>
    <t>Rich's 14010</t>
  </si>
  <si>
    <t>192 2.2 oz.</t>
  </si>
  <si>
    <t>Garlic knot, WG</t>
  </si>
  <si>
    <t>Tasty Brands 62200</t>
  </si>
  <si>
    <t>144 2.0 oz.</t>
  </si>
  <si>
    <t>Mix, muffin, whole grain</t>
  </si>
  <si>
    <t>GM Gold Medal 31529</t>
  </si>
  <si>
    <t>6 5#</t>
  </si>
  <si>
    <t>Instant mix (water only)</t>
  </si>
  <si>
    <t>Muffin batter, predeposited, WG, blueberry</t>
  </si>
  <si>
    <t>Bake 'n Joy 8320001</t>
  </si>
  <si>
    <t>Self</t>
  </si>
  <si>
    <t>96 2.5 oz.</t>
  </si>
  <si>
    <t>Muffin batter, predeposited, WG, double chocolate</t>
  </si>
  <si>
    <t>Bake 'n Joy 8326001</t>
  </si>
  <si>
    <t>Roll, dinner, whole wheat</t>
  </si>
  <si>
    <t>Multigrain Bakery 108</t>
  </si>
  <si>
    <t>MAP</t>
  </si>
  <si>
    <t>180 1.5 oz.</t>
  </si>
  <si>
    <t>Roll. hamburger, white</t>
  </si>
  <si>
    <t>Distributor's Choice</t>
  </si>
  <si>
    <t>96 ct.</t>
  </si>
  <si>
    <t>Frozen, approx. 4 inch, 2 oz.</t>
  </si>
  <si>
    <t>2.25</t>
  </si>
  <si>
    <t>Roll, hamburger, white whole grain</t>
  </si>
  <si>
    <t>BakeCrafter 453</t>
  </si>
  <si>
    <t>10 12 ct.</t>
  </si>
  <si>
    <t>3.75 inch.</t>
  </si>
  <si>
    <t>Sky Blue WGHAM168</t>
  </si>
  <si>
    <t>16 6 ct.</t>
  </si>
  <si>
    <t>4.0 inch.</t>
  </si>
  <si>
    <t>Roll, hot dog, white</t>
  </si>
  <si>
    <t>Frozen, approx. 6 inch, 1.5 oz.</t>
  </si>
  <si>
    <t>Roll, hot dog, white whole grain</t>
  </si>
  <si>
    <t>BakeCrafter 471</t>
  </si>
  <si>
    <t>18 8 ct.</t>
  </si>
  <si>
    <t>Sliced 6"</t>
  </si>
  <si>
    <t>Sky Blue WGHOT188</t>
  </si>
  <si>
    <t>Sliced 5.5"</t>
  </si>
  <si>
    <t>Sky Blue WGHR254</t>
  </si>
  <si>
    <t>54 2.25 oz.</t>
  </si>
  <si>
    <t>Whole Grain Kaiser Roll</t>
  </si>
  <si>
    <t>Roll, slider, WG</t>
  </si>
  <si>
    <t>Bakecrafter 519</t>
  </si>
  <si>
    <t>288 1.1 oz.</t>
  </si>
  <si>
    <t>One bun provides 1.0 WBG.</t>
  </si>
  <si>
    <t>Roll, soft pretzel, WG</t>
  </si>
  <si>
    <t>J&amp;J 7051</t>
  </si>
  <si>
    <t>120 2.2 oz.</t>
  </si>
  <si>
    <t>Roll, sub, white</t>
  </si>
  <si>
    <t>72 ct.</t>
  </si>
  <si>
    <t>Roll, sub, white WG, 5.5"</t>
  </si>
  <si>
    <t>Bakecrafter 4062</t>
  </si>
  <si>
    <t>96 2.0 oz.</t>
  </si>
  <si>
    <t>WG, Pan Baked, Split Top, Hinge Sliced, 6", 2.0 breads</t>
  </si>
  <si>
    <t>Roll, sub, white WG, 6"</t>
  </si>
  <si>
    <t>Bakecrafter 4048</t>
  </si>
  <si>
    <t>72 3.0 oz.</t>
  </si>
  <si>
    <t>WG, Pan Baked, Split Top, Hinge Sliced, 6", 3.25 breads</t>
  </si>
  <si>
    <t>3.25</t>
  </si>
  <si>
    <t>Roll, white WG, Petit Pain</t>
  </si>
  <si>
    <t>Vie de France 8250</t>
  </si>
  <si>
    <t>200 1 oz.</t>
  </si>
  <si>
    <t>Parbaked white wheat petit pain. 1.25 WG credit</t>
  </si>
  <si>
    <t>Tortilla, WG 6 inch</t>
  </si>
  <si>
    <t>Harbar 20605053</t>
  </si>
  <si>
    <t>32 12 ct.</t>
  </si>
  <si>
    <t>Stored frozen.  30 day shelf life thawed.</t>
  </si>
  <si>
    <t>Tortilla, WG 8-9 inch</t>
  </si>
  <si>
    <t>Harbar 68860205</t>
  </si>
  <si>
    <t>Tortilla, WG 10 inch</t>
  </si>
  <si>
    <t>Harbar 21005054</t>
  </si>
  <si>
    <t>2.5</t>
  </si>
  <si>
    <t>Bagel, 2.0 oz., white WG, IW</t>
  </si>
  <si>
    <t>Lenders 007680000075</t>
  </si>
  <si>
    <t>72 2.0 oz.</t>
  </si>
  <si>
    <t>Presliced, white whole wheat</t>
  </si>
  <si>
    <t>Bagel, 2.0 oz., white WG</t>
  </si>
  <si>
    <t>Lenders 007680000074</t>
  </si>
  <si>
    <t>BakeCrafter 706</t>
  </si>
  <si>
    <t>72 4.0 oz.</t>
  </si>
  <si>
    <t>Presliced</t>
  </si>
  <si>
    <t>4</t>
  </si>
  <si>
    <t>BakeCrafter 613</t>
  </si>
  <si>
    <t>4.25</t>
  </si>
  <si>
    <t>Bagel, mini</t>
  </si>
  <si>
    <t>Pillsbury 138399000</t>
  </si>
  <si>
    <t>72 2.43 oz.</t>
  </si>
  <si>
    <t>With cinnamon cream cheese</t>
  </si>
  <si>
    <t>Breakfast Bar, BeneFIT, cocoa</t>
  </si>
  <si>
    <t>Redi-Bake 40406</t>
  </si>
  <si>
    <t>48 2.5 oz.</t>
  </si>
  <si>
    <t>Breakfast Bar, BeneFiT, banana chocolate chunk</t>
  </si>
  <si>
    <t>Redi-Bake 40402</t>
  </si>
  <si>
    <t>Breakfast Bar, BeneFIT, oatmeal chocolate chip</t>
  </si>
  <si>
    <t>Redi-Bake 40401</t>
  </si>
  <si>
    <t>Breakfast Bar, BeneFIT, French toast</t>
  </si>
  <si>
    <t>Redi-Bake 40404</t>
  </si>
  <si>
    <t>Breakfast bar, 51% WW, IW</t>
  </si>
  <si>
    <t>Sky Blue HWB5172</t>
  </si>
  <si>
    <t>72 2.8 oz.</t>
  </si>
  <si>
    <t>51% whole wheat breakfast bar</t>
  </si>
  <si>
    <t>Breakfast bun, 51% WG, IW</t>
  </si>
  <si>
    <t>Sky Blue WWB5160</t>
  </si>
  <si>
    <t>Provides 2.0 WBG.</t>
  </si>
  <si>
    <t>Cereal, bowl pack, Cheerios</t>
  </si>
  <si>
    <t>GM 32262</t>
  </si>
  <si>
    <t>Cereal, bowl pack, Cheerios, Honey Nut</t>
  </si>
  <si>
    <t>GM 11918</t>
  </si>
  <si>
    <t>Cereal, bowl pack, Chex, Cinnamon</t>
  </si>
  <si>
    <t>GM 38387</t>
  </si>
  <si>
    <t>Cereal, bowl pack, Cinnamon Toast Crunch, RS</t>
  </si>
  <si>
    <t>GM 29444</t>
  </si>
  <si>
    <t>Cereal, bowl pack, Cocoa Puffs, RS</t>
  </si>
  <si>
    <t>GM 31888</t>
  </si>
  <si>
    <t>Cereal, bowl pack, Golden Grahams</t>
  </si>
  <si>
    <t>GM 11943</t>
  </si>
  <si>
    <t>Cereal, bowl pack, Lucky Charms</t>
  </si>
  <si>
    <t>GM 31917</t>
  </si>
  <si>
    <t>Cereal, bowl pack, Trix, RS</t>
  </si>
  <si>
    <t>GM 31922</t>
  </si>
  <si>
    <t>Cereal, bowl pack, Frosted Flakes, multigrain, RS</t>
  </si>
  <si>
    <t>Kellogg's 3800054998</t>
  </si>
  <si>
    <t>Cereal, bowl pack, Frosted Mini Wheats</t>
  </si>
  <si>
    <t>Kellogg's 3800004996</t>
  </si>
  <si>
    <t>Cereal, bowl pack, Rice Krispies, WG</t>
  </si>
  <si>
    <t>Kellogg's 3800078789</t>
  </si>
  <si>
    <t>Cereal, cup, Cinnamon Chex, 2 WG</t>
  </si>
  <si>
    <t>GM  14883-0</t>
  </si>
  <si>
    <t>60 ct.</t>
  </si>
  <si>
    <t>Cereal, cup, Cinnamon Toast Crunch Less Sugar, 2 WG</t>
  </si>
  <si>
    <t>GM  14886-1</t>
  </si>
  <si>
    <t>Cereal, cup, Cocoa Puffs Less Sugar, 2 WG</t>
  </si>
  <si>
    <t>GM  14885-4</t>
  </si>
  <si>
    <t>Cereal, cup, Honey Nut Cheerios, 2 WG</t>
  </si>
  <si>
    <t>GM  148882-3</t>
  </si>
  <si>
    <t>Cereal, cup, Lucky Charms, 2 WG</t>
  </si>
  <si>
    <t>GM  14884-7</t>
  </si>
  <si>
    <t>Cereal, pouch, Kellogg's, Fruit Loops, RS</t>
  </si>
  <si>
    <t>Kellogg's 3800011467</t>
  </si>
  <si>
    <t>96 1.0 oz.</t>
  </si>
  <si>
    <t>Provides 2.0 WG</t>
  </si>
  <si>
    <t>Cinnamon bun, WW, baked, IW</t>
  </si>
  <si>
    <t>SuperBakery 6070</t>
  </si>
  <si>
    <t>72 2.9 oz.</t>
  </si>
  <si>
    <t>Ultra Whole Grain Baked Cinnamon Bun</t>
  </si>
  <si>
    <t>Cinnamon roll, WG, uniced, IW</t>
  </si>
  <si>
    <t>Hadley Farms 0375IW</t>
  </si>
  <si>
    <t>36 2.7 oz.</t>
  </si>
  <si>
    <t>Cinnamon roll dough, white WG</t>
  </si>
  <si>
    <t>Bridgford 6719</t>
  </si>
  <si>
    <t>144 2.5 oz.</t>
  </si>
  <si>
    <t>White whole wheat cinnamon roll dough.  Layer pack</t>
  </si>
  <si>
    <t>Rich's 13940</t>
  </si>
  <si>
    <t>140 2.4 oz.</t>
  </si>
  <si>
    <t>Proof &amp; bake WG cinnamon roll dough</t>
  </si>
  <si>
    <t>Crumb cake, cinnamon WG</t>
  </si>
  <si>
    <t>Sky Blue CRC272</t>
  </si>
  <si>
    <t>Whole Grain Cinnamon Crumb Cake</t>
  </si>
  <si>
    <t>Donut, WG</t>
  </si>
  <si>
    <t>Rich's 14839</t>
  </si>
  <si>
    <t>84 2.3 oz.</t>
  </si>
  <si>
    <t>Donut, WG, cocoa cake</t>
  </si>
  <si>
    <t>Superbakery 19200</t>
  </si>
  <si>
    <t>80 3.0 oz.</t>
  </si>
  <si>
    <t>Ultra Power Cocoa Plus.  Provides 2.0 WG</t>
  </si>
  <si>
    <t>Donut, holes, WG</t>
  </si>
  <si>
    <t>Richs 02725</t>
  </si>
  <si>
    <t>380 .41 oz.</t>
  </si>
  <si>
    <t>Bulk packed 384 donut holes per poly lined case.  6 holes = 2 WGB.</t>
  </si>
  <si>
    <t>Dunkin stick, WG</t>
  </si>
  <si>
    <t>Superbakery 7010</t>
  </si>
  <si>
    <t>100 1.90 oz.</t>
  </si>
  <si>
    <t>Goodyman.  Provides 1.0 WG</t>
  </si>
  <si>
    <t>French Toast, bites</t>
  </si>
  <si>
    <t>Rich's 08061</t>
  </si>
  <si>
    <t>384 .51 oz.</t>
  </si>
  <si>
    <t>6 ea. Provides 2.0 WGB</t>
  </si>
  <si>
    <t>French toast sticks, frozen, WG</t>
  </si>
  <si>
    <t>Rich's 37720</t>
  </si>
  <si>
    <t>24#</t>
  </si>
  <si>
    <t>BakeCrafters 447</t>
  </si>
  <si>
    <t>10#</t>
  </si>
  <si>
    <t>Granola, bulk cinnamon</t>
  </si>
  <si>
    <t>Post 07485-1</t>
  </si>
  <si>
    <t>CORE</t>
  </si>
  <si>
    <t>4 50 oz.</t>
  </si>
  <si>
    <t>Malt O Meal. Chunks of rolled oats and crisp rice with real cinnamon.</t>
  </si>
  <si>
    <t>Granola, Crunchy Clusters</t>
  </si>
  <si>
    <t>Kellogg's 3800011458</t>
  </si>
  <si>
    <t>48 2.0 oz.</t>
  </si>
  <si>
    <t>Oat, wheat, and rice cluster cereal</t>
  </si>
  <si>
    <t>Mini Cinnis</t>
  </si>
  <si>
    <t>GM 133686000</t>
  </si>
  <si>
    <t>Whole Wheat Flour- First Grain Ingredient. Mini pull apart cinnamon rolls, cinnamon filling</t>
  </si>
  <si>
    <t>BakeCrafters 802</t>
  </si>
  <si>
    <t>English Muffins, Whole Grain White, Sliced, 3.5"</t>
  </si>
  <si>
    <t>Muffintown 08198</t>
  </si>
  <si>
    <t>Key Impact</t>
  </si>
  <si>
    <t>2oz Smart Choice, Sliced Whole Grain English Muffin</t>
  </si>
  <si>
    <t>Muffins, IW, WG, blueberry, 2 oz.</t>
  </si>
  <si>
    <t>JSB 02661</t>
  </si>
  <si>
    <t>Smart Choice Blueberry</t>
  </si>
  <si>
    <t>Muffins, IW, WG, chocolate chip, 2 oz.</t>
  </si>
  <si>
    <t>JSB 02670</t>
  </si>
  <si>
    <t>Smart Choice Chocolate Chip</t>
  </si>
  <si>
    <t>Muffins, IW WG apple cinnamon 3.6 oz.</t>
  </si>
  <si>
    <t>JSB 06666</t>
  </si>
  <si>
    <t>48 3.6 oz.</t>
  </si>
  <si>
    <t>Smart Choice Apple Cinnamon</t>
  </si>
  <si>
    <t>Muffins, IW WG blueberry 3.6 oz.</t>
  </si>
  <si>
    <t>JSB 06661</t>
  </si>
  <si>
    <t>Muffins, IW WG chocolate chip 3.6 oz.</t>
  </si>
  <si>
    <t>JSB 06670</t>
  </si>
  <si>
    <t>Pancake syrup, PC</t>
  </si>
  <si>
    <t>100 1.5 oz.</t>
  </si>
  <si>
    <t>Cup, not packet</t>
  </si>
  <si>
    <t>Pancakes, frozen, WG</t>
  </si>
  <si>
    <t>AJ Pinnacle 43582</t>
  </si>
  <si>
    <t>144 1.14 oz.</t>
  </si>
  <si>
    <t>1 pancake = 1 WGB</t>
  </si>
  <si>
    <t>Pancakes, mini, WG</t>
  </si>
  <si>
    <t>GM 137732000</t>
  </si>
  <si>
    <t>72 3.53 oz.</t>
  </si>
  <si>
    <t>Maple Burst'n</t>
  </si>
  <si>
    <t>Krusteaz 80480</t>
  </si>
  <si>
    <t>120 2.86 oz.</t>
  </si>
  <si>
    <t>Krusteaz Mini Buttermilk Pancakes</t>
  </si>
  <si>
    <t>Pancakes, mini, WG confetti</t>
  </si>
  <si>
    <t>Kellogg's 38000 18574</t>
  </si>
  <si>
    <t>72 3.03 oz.</t>
  </si>
  <si>
    <t>Waffle sticks, WG</t>
  </si>
  <si>
    <t>Krusteaz 40333</t>
  </si>
  <si>
    <t xml:space="preserve"> 54 88 g. svg.</t>
  </si>
  <si>
    <t>4 per serving</t>
  </si>
  <si>
    <t>Waffles, jumbo, WG</t>
  </si>
  <si>
    <t>Bakecrafter 1453</t>
  </si>
  <si>
    <t>144 ct.</t>
  </si>
  <si>
    <t>1 waffle = 1 WGB</t>
  </si>
  <si>
    <t>Waffles, mini</t>
  </si>
  <si>
    <t>GM 132265000</t>
  </si>
  <si>
    <t>72 2.47 oz.</t>
  </si>
  <si>
    <t>Maple Madness</t>
  </si>
  <si>
    <t>Waffles, mini, Maple Chip</t>
  </si>
  <si>
    <t>Bakecrafter 1584</t>
  </si>
  <si>
    <t>280 .70 oz.</t>
  </si>
  <si>
    <t>3" bulk. 2 waffles provides 1.0 WGB (140 servings per case)</t>
  </si>
  <si>
    <t>Catsup reduced sodium</t>
  </si>
  <si>
    <t>Red Gold  REDYL99</t>
  </si>
  <si>
    <t>6 #10</t>
  </si>
  <si>
    <t>100% Natural Ketchup made with Sugar is also Low Sodium (50mg/17g versus 160mg/17g).</t>
  </si>
  <si>
    <t>Catsup, reduced sodium, PC</t>
  </si>
  <si>
    <t>Red Gold  REDYL9G</t>
  </si>
  <si>
    <t>1000 9 gram</t>
  </si>
  <si>
    <t>Condiments, reduced sodium BBQ Cup</t>
  </si>
  <si>
    <t>Diamond Crystal 70809</t>
  </si>
  <si>
    <t>100 1.0 oz.</t>
  </si>
  <si>
    <t>Condiments, reduced sodium Chick'n Dippin Cup</t>
  </si>
  <si>
    <t>Diamond Crystal 85837</t>
  </si>
  <si>
    <t>Condiments, reduced sodium honey mustard cup</t>
  </si>
  <si>
    <t>Diamond Crystal 70807</t>
  </si>
  <si>
    <t>Condiments, reduced sodium ketchup cup</t>
  </si>
  <si>
    <t>Diamond Crystal 70825</t>
  </si>
  <si>
    <t>Condiments, reduced sodium ranch cup</t>
  </si>
  <si>
    <t>Diamond Crystal 70808</t>
  </si>
  <si>
    <t>Condiments, reduced sodium sweet chili Cup</t>
  </si>
  <si>
    <t>Diamond Crystal 76308</t>
  </si>
  <si>
    <t>Condiments, reduced sodium table syrup cup</t>
  </si>
  <si>
    <t>Diamond Crystal 70813</t>
  </si>
  <si>
    <t>Croutons, bulk, WG</t>
  </si>
  <si>
    <t>Whole Grain only.</t>
  </si>
  <si>
    <t>Croutons, PC, WG</t>
  </si>
  <si>
    <t>250 .25 oz.</t>
  </si>
  <si>
    <t>Dispenser BBQ sauce</t>
  </si>
  <si>
    <t>Heinz 78000686</t>
  </si>
  <si>
    <t>Kraft/Heinz</t>
  </si>
  <si>
    <t>2 1.5 Gallon</t>
  </si>
  <si>
    <t>Dispenser catsup</t>
  </si>
  <si>
    <t>Heinz 78000075</t>
  </si>
  <si>
    <t>Dispenser honey mustard</t>
  </si>
  <si>
    <t>Heinz 78000868</t>
  </si>
  <si>
    <t>Dispenser ranch, lowfat</t>
  </si>
  <si>
    <t>Heinz 78004350</t>
  </si>
  <si>
    <t>Jelly, assorted, PC cups</t>
  </si>
  <si>
    <t>3 Flavors minimum in assortment.  Cups only, not packets</t>
  </si>
  <si>
    <t>Jelly, grape</t>
  </si>
  <si>
    <t>Mayonnaise, gallons</t>
  </si>
  <si>
    <t>Bay Valley 71E264G0194</t>
  </si>
  <si>
    <t>4 1 gallon</t>
  </si>
  <si>
    <t>Kraft 00210006421900</t>
  </si>
  <si>
    <t>Mayonnaise, light, gallons</t>
  </si>
  <si>
    <t>Bay Valley 71E261G0194</t>
  </si>
  <si>
    <t>Kraft 00210006430100</t>
  </si>
  <si>
    <t>Mayonnaise, PC</t>
  </si>
  <si>
    <t>200 9 gram</t>
  </si>
  <si>
    <t>Pickles, dill diced</t>
  </si>
  <si>
    <t>5 gallon</t>
  </si>
  <si>
    <t>Exception</t>
  </si>
  <si>
    <t>Pickles, hamburger dills, thin</t>
  </si>
  <si>
    <t>Sauce, BBQ</t>
  </si>
  <si>
    <t>Ken's Cannonball 0784M</t>
  </si>
  <si>
    <t>Acosta</t>
  </si>
  <si>
    <t>Bulls Eye 019582390574</t>
  </si>
  <si>
    <t>Sauce, BBQ, PC RS</t>
  </si>
  <si>
    <t>Red Gold REDOA1Z</t>
  </si>
  <si>
    <t>250 1 oz.</t>
  </si>
  <si>
    <t>Low Sodium barbeque sauce.</t>
  </si>
  <si>
    <t>Sauce, hot</t>
  </si>
  <si>
    <t>Sauce, sweet and sour PC</t>
  </si>
  <si>
    <t>100 1 oz.</t>
  </si>
  <si>
    <t>Butter blend</t>
  </si>
  <si>
    <t>30 1#</t>
  </si>
  <si>
    <t>Trans-Fat Free</t>
  </si>
  <si>
    <t>Cheese, American</t>
  </si>
  <si>
    <t>20 - 30#</t>
  </si>
  <si>
    <t>160 count, yellow only</t>
  </si>
  <si>
    <t>Cheese, feta crumbles</t>
  </si>
  <si>
    <t>4 2.5#</t>
  </si>
  <si>
    <t>Small pack size required</t>
  </si>
  <si>
    <t>Cheese, parmesan grated</t>
  </si>
  <si>
    <t>4 5# tubs</t>
  </si>
  <si>
    <t>Cream cheese PC</t>
  </si>
  <si>
    <t>100 .75-1 oz.</t>
  </si>
  <si>
    <t>Cups only, no packets</t>
  </si>
  <si>
    <t>Cream cheese PC, light</t>
  </si>
  <si>
    <t>Egg Patty, round</t>
  </si>
  <si>
    <t>Michael's 46025-85017</t>
  </si>
  <si>
    <t>300 1.25 oz.</t>
  </si>
  <si>
    <t>CN Labeled, 1 MMA</t>
  </si>
  <si>
    <t>Cargill 40710</t>
  </si>
  <si>
    <t>369 1.25 oz.</t>
  </si>
  <si>
    <t>Sunny Fresh. 1.25 MMA</t>
  </si>
  <si>
    <t>Eggs, hard cooked</t>
  </si>
  <si>
    <t>Michael's 46025-85018</t>
  </si>
  <si>
    <t>15#</t>
  </si>
  <si>
    <t>Dry Pack, 12-12 ct. bags per case.</t>
  </si>
  <si>
    <t>Eggs, scrambled, FC</t>
  </si>
  <si>
    <t>Michael's 46025-85877</t>
  </si>
  <si>
    <t>12 1.85#</t>
  </si>
  <si>
    <t>1.5</t>
  </si>
  <si>
    <t>Mozzarella sticks, RS, WG</t>
  </si>
  <si>
    <t>Rich's 65219</t>
  </si>
  <si>
    <t>8 3#</t>
  </si>
  <si>
    <t xml:space="preserve">Reduced fat mozzarella cheese and 51% whole grain coating. </t>
  </si>
  <si>
    <t>Highliner G1042DF</t>
  </si>
  <si>
    <t>4 5.45#</t>
  </si>
  <si>
    <t>Whole Grain Provides 2.0 Meat and 2.0 Whole Grain</t>
  </si>
  <si>
    <t>Spread, Butter Blend PC</t>
  </si>
  <si>
    <t>Land O Lakes 19001</t>
  </si>
  <si>
    <t>912 ct.</t>
  </si>
  <si>
    <t>String cheese</t>
  </si>
  <si>
    <t>Individually wrapped, mozzarella</t>
  </si>
  <si>
    <t>Yogurt, 4 oz., horchata</t>
  </si>
  <si>
    <t>GM 15675-7</t>
  </si>
  <si>
    <t>48 4 oz.</t>
  </si>
  <si>
    <t>Yogurt, 4 oz., Triple Cherry</t>
  </si>
  <si>
    <t>Trix 31077000</t>
  </si>
  <si>
    <t>Yogurt, 4 oz., Raspberry Rainbow</t>
  </si>
  <si>
    <t>Trix 17725000</t>
  </si>
  <si>
    <t>Yogurt, 4 oz., Strawberry Banana</t>
  </si>
  <si>
    <t>Trix 17726000</t>
  </si>
  <si>
    <t>Yogurt, 4 oz., vanilla</t>
  </si>
  <si>
    <t>Upstate Farms 9822</t>
  </si>
  <si>
    <t>Yogurt, 4 oz., strawberry</t>
  </si>
  <si>
    <t>Upstate Farms 9815</t>
  </si>
  <si>
    <t>Yogurt, 4 oz., raspberry</t>
  </si>
  <si>
    <t>Upstate Farms 9817</t>
  </si>
  <si>
    <t>Yogurt, bulk, Lowfat or nonfat vanilla</t>
  </si>
  <si>
    <t>Upstate Farms 9866</t>
  </si>
  <si>
    <t>4 5#</t>
  </si>
  <si>
    <t>Multi-serve, Non fat vanilla only</t>
  </si>
  <si>
    <t>Dannon Pro 1931</t>
  </si>
  <si>
    <t>4 6#</t>
  </si>
  <si>
    <t>Non fat vanilla bags</t>
  </si>
  <si>
    <t>GM 16632000</t>
  </si>
  <si>
    <t>6 4#</t>
  </si>
  <si>
    <t>YoPlait Parfait Pro, low fat vanilla only</t>
  </si>
  <si>
    <t>Yogurt, granola topped</t>
  </si>
  <si>
    <t>YoCrunch</t>
  </si>
  <si>
    <t>12 6 oz.</t>
  </si>
  <si>
    <t>Strawberry</t>
  </si>
  <si>
    <t>Yogurt, lite or fat free, strawberry</t>
  </si>
  <si>
    <t>Yogurt, lite or fat free, blueberry</t>
  </si>
  <si>
    <t>Dressing, Caesar, lite, gallons</t>
  </si>
  <si>
    <t>Ken's 0808</t>
  </si>
  <si>
    <t>Dressing, Italian, lite, gallons</t>
  </si>
  <si>
    <t>Ken’s 0801</t>
  </si>
  <si>
    <t>Dressing, ranch, lite, gallons</t>
  </si>
  <si>
    <t>Ken's 0708</t>
  </si>
  <si>
    <t>Dressing, blue cheese, PC, large</t>
  </si>
  <si>
    <t>Ken's 0813B3</t>
  </si>
  <si>
    <t>60 1.5 oz.</t>
  </si>
  <si>
    <t>Kraft 2100067119</t>
  </si>
  <si>
    <t>Dressing, Caesar, PC, large</t>
  </si>
  <si>
    <t>Ken's 0827B3</t>
  </si>
  <si>
    <t>Kraft 2100001149</t>
  </si>
  <si>
    <t>Dressing, Greek, PC, large</t>
  </si>
  <si>
    <t>Ken's 0788B3</t>
  </si>
  <si>
    <t>Dressing, Italian Golden, PC, large</t>
  </si>
  <si>
    <t>Ken's 0858B3</t>
  </si>
  <si>
    <t>Kraft 2100067121</t>
  </si>
  <si>
    <t>Dressing, Italian, lite, PC, large</t>
  </si>
  <si>
    <t>Ken's 0801B3</t>
  </si>
  <si>
    <t>Heinz 1300053434</t>
  </si>
  <si>
    <t>Dressing, balsamic, PC, large</t>
  </si>
  <si>
    <t>Ken's 1057B3</t>
  </si>
  <si>
    <t>Kraft 2100001148</t>
  </si>
  <si>
    <t>Dressing, parmesan peppercorn, PC, large</t>
  </si>
  <si>
    <t>Ken's 0031B3</t>
  </si>
  <si>
    <t>Dressing, ranch, PC, large</t>
  </si>
  <si>
    <t>Ken's 0789B3</t>
  </si>
  <si>
    <t>Kraft 21000671205</t>
  </si>
  <si>
    <t>Dressing, ranch, lite, PC, large</t>
  </si>
  <si>
    <t>Ken's 0041B3</t>
  </si>
  <si>
    <t>Kraft 21000011544</t>
  </si>
  <si>
    <t>Dressing, raspberry vinaigrette, lite, PC, large</t>
  </si>
  <si>
    <t>Ken's 0630B3</t>
  </si>
  <si>
    <t>Kraft 2100067144</t>
  </si>
  <si>
    <t>Dressing, PC small, Italian</t>
  </si>
  <si>
    <t>200 9-12 gram</t>
  </si>
  <si>
    <t>Dressing, PC small, ranch</t>
  </si>
  <si>
    <t>Dressing, honey mustard, dipping cup</t>
  </si>
  <si>
    <t>Ken's 0572A5</t>
  </si>
  <si>
    <t>100 1-1.5 oz.</t>
  </si>
  <si>
    <t>Dressing, Ranch cups lite</t>
  </si>
  <si>
    <t>Ken's 0708A5</t>
  </si>
  <si>
    <t>Apples, sliced in water</t>
  </si>
  <si>
    <t>Product of USA</t>
  </si>
  <si>
    <t>Applesauce, unsweetened</t>
  </si>
  <si>
    <t>Beans, baked</t>
  </si>
  <si>
    <t>Vegetarian</t>
  </si>
  <si>
    <t>Beans, green cuts, canned</t>
  </si>
  <si>
    <t>USDA Grade B or equal</t>
  </si>
  <si>
    <t>Beans, green cuts, frozen</t>
  </si>
  <si>
    <t>12 2#</t>
  </si>
  <si>
    <t>USDA Grade B.  Individual bags.</t>
  </si>
  <si>
    <t>Beans, refried, vegetarian, canned</t>
  </si>
  <si>
    <t>Broccoli florets</t>
  </si>
  <si>
    <t>USDA Grade B. Individual bags.</t>
  </si>
  <si>
    <t>Carrots, canned, sliced</t>
  </si>
  <si>
    <t>Corn, canned WK</t>
  </si>
  <si>
    <t>Corn, frozen, WK</t>
  </si>
  <si>
    <t>USDA Grade A.  Individual bags.</t>
  </si>
  <si>
    <t>Edamame, shelled, frozen</t>
  </si>
  <si>
    <t>12 2.5#</t>
  </si>
  <si>
    <t>Individual bags.</t>
  </si>
  <si>
    <t>Fruit, mixed</t>
  </si>
  <si>
    <t>Product of USA. Natural Juice or light syrup.  Pears, Peaches and Pineapple.</t>
  </si>
  <si>
    <t>Olives, black sliced</t>
  </si>
  <si>
    <t>Onion rings, WG</t>
  </si>
  <si>
    <t>Tasty Brand 33504</t>
  </si>
  <si>
    <t>1/4</t>
  </si>
  <si>
    <t>Oranges, Mandarin, whole segments</t>
  </si>
  <si>
    <t>USDA Grade B or equal, whole segments only</t>
  </si>
  <si>
    <t>Peaches, sliced</t>
  </si>
  <si>
    <t xml:space="preserve">Product of USA. Natural Juice or light syrup. </t>
  </si>
  <si>
    <t>Pears, sliced</t>
  </si>
  <si>
    <t>Product of USA. Natural Juice or light syrup.</t>
  </si>
  <si>
    <t>Peas, frozen</t>
  </si>
  <si>
    <t>Pineapple, tidbits</t>
  </si>
  <si>
    <t>USDA Grade B or equal, natural juice or light syrup</t>
  </si>
  <si>
    <t>Spinach, chopped IQF</t>
  </si>
  <si>
    <t>12 2# or 20#</t>
  </si>
  <si>
    <t>Tomato paste</t>
  </si>
  <si>
    <t>Tomatoes, crushed</t>
  </si>
  <si>
    <t>Canned, crushed. Peeled. USDA Grade B or equal.</t>
  </si>
  <si>
    <t>Tomatoes, diced</t>
  </si>
  <si>
    <t>Tomatoes, canned, diced. Peeled, to be packed to USDA Grade B standard.</t>
  </si>
  <si>
    <t>Vegetables, California blend frozen</t>
  </si>
  <si>
    <t>20#</t>
  </si>
  <si>
    <t>Vegetables, Italian blend frozen</t>
  </si>
  <si>
    <t>Roll, hamburger, GF, IW</t>
  </si>
  <si>
    <t>Udis UGF806441</t>
  </si>
  <si>
    <t>24 ct</t>
  </si>
  <si>
    <t>Penne, GF</t>
  </si>
  <si>
    <t>Barilla 1000011509</t>
  </si>
  <si>
    <t>8 12 oz.</t>
  </si>
  <si>
    <t>Chicken tender, GF</t>
  </si>
  <si>
    <t>Perdue Harvest Land 56203</t>
  </si>
  <si>
    <t>2 5#</t>
  </si>
  <si>
    <t>Bread, sandwich, WG, GF</t>
  </si>
  <si>
    <t>Udis UGF810001</t>
  </si>
  <si>
    <t>6 30 oz.</t>
  </si>
  <si>
    <t>Pizza crust, GF, 10 inch</t>
  </si>
  <si>
    <t>Udis UGF806431</t>
  </si>
  <si>
    <t>10 2 ct.</t>
  </si>
  <si>
    <t>Juice, 4 oz., apple</t>
  </si>
  <si>
    <t>96 4 oz.</t>
  </si>
  <si>
    <t>100% juice, gable top or cup.</t>
  </si>
  <si>
    <t>Juice, 4 oz., fruit punch</t>
  </si>
  <si>
    <t>Juice, 4 oz., grape</t>
  </si>
  <si>
    <t>Juice, 4 oz., orange</t>
  </si>
  <si>
    <t>Juice, 4 oz., pineapple - orange</t>
  </si>
  <si>
    <t>Juice, cup 6 oz., apple</t>
  </si>
  <si>
    <t>48 6 oz.</t>
  </si>
  <si>
    <t>100% juice</t>
  </si>
  <si>
    <t>Juice, cup 6 oz., grape</t>
  </si>
  <si>
    <t>Juice, cup 6 oz., orange</t>
  </si>
  <si>
    <t>Juice, sparkling, can, apple</t>
  </si>
  <si>
    <t>Envy 2008</t>
  </si>
  <si>
    <t>24 8.0 oz.</t>
  </si>
  <si>
    <t>Juice, sparkling, can, fruit punch</t>
  </si>
  <si>
    <t>Envy 2015</t>
  </si>
  <si>
    <t>Juice, sparkling, can, strawberry kiwi</t>
  </si>
  <si>
    <t>Envy 2022</t>
  </si>
  <si>
    <t>Chicken, Asian, General Tso, WG</t>
  </si>
  <si>
    <t>Yang's 5th Taste 15563-0</t>
  </si>
  <si>
    <t>192 3.6 oz.</t>
  </si>
  <si>
    <t>Smart Snack Entree.   Provides 2.0 MMA</t>
  </si>
  <si>
    <t>Asian Foods 72003</t>
  </si>
  <si>
    <t>176 3.9 oz.</t>
  </si>
  <si>
    <t>Provides 2.0 MMA and .5 WG</t>
  </si>
  <si>
    <t>.5</t>
  </si>
  <si>
    <t>Chicken, Asian Orange or Tangerine, WG</t>
  </si>
  <si>
    <t>Yang's 5th Taste 15555-5</t>
  </si>
  <si>
    <t>Asian Foods 72001</t>
  </si>
  <si>
    <t>Chicken, breast, Buffalo</t>
  </si>
  <si>
    <t>Thin n Trim Demakes 701</t>
  </si>
  <si>
    <t>2 7# avg.</t>
  </si>
  <si>
    <t>Frozen or previously frozen product will not be accepted. 2 oz. provides 1.25 MMA</t>
  </si>
  <si>
    <t>Chicken, breast filet, WG, WM, FC</t>
  </si>
  <si>
    <t>Rich Chicks 13440</t>
  </si>
  <si>
    <t>Artisan Whole Grain Breaded Chicken Breast Fillet, With Rib Meat, Fully Cooked.  78 4.14 oz.</t>
  </si>
  <si>
    <t>Tyson 10703000928</t>
  </si>
  <si>
    <t>30#</t>
  </si>
  <si>
    <t>Chicken, breast filet, unbreaded, grill mark</t>
  </si>
  <si>
    <t>Brakebush 4201</t>
  </si>
  <si>
    <t>Grilled fully cooked skinless boneless savory chicken breast fillets with rib meat.  40 4.0 oz.</t>
  </si>
  <si>
    <t>3</t>
  </si>
  <si>
    <t>Pierce 13750</t>
  </si>
  <si>
    <t>Grill Gourmet® Fillets w/ Grill Marks. 40 4.0 oz.</t>
  </si>
  <si>
    <t>Chicken, dippers, teriyaki, .75 oz.</t>
  </si>
  <si>
    <t>Tyson 10000002417</t>
  </si>
  <si>
    <t>Smart Picks™ Flamebroiled Chicken Breast Dipper with Teriyaki. 4 = 2 MMA.  100 4 ct. svgs.</t>
  </si>
  <si>
    <t>Chicken, drumstick, breaded WG</t>
  </si>
  <si>
    <t>Tyson 16660100928</t>
  </si>
  <si>
    <t>29.64#</t>
  </si>
  <si>
    <t>1 drum = 2 MMA and .75 oz. grain. 108 svgs.</t>
  </si>
  <si>
    <t>.75</t>
  </si>
  <si>
    <t>Chicken, nugget, fully cooked, WG</t>
  </si>
  <si>
    <t>Tyson 10021550928</t>
  </si>
  <si>
    <t>Five 0.66 oz. nuggets provide 2.00 oz. equivalent meat/meat alternate and 1.00 oz. equivalent grains. 137 svgs.</t>
  </si>
  <si>
    <t>Rich Chicks 54410</t>
  </si>
  <si>
    <t>Chicken, patty, crispy</t>
  </si>
  <si>
    <t>Tyson 10000004954</t>
  </si>
  <si>
    <t>18.75 #</t>
  </si>
  <si>
    <t>Fully Cooked Crispy Breaded Filet Shaped Chicken Breast Patty with Rib Meat. 100 svgs.</t>
  </si>
  <si>
    <t>Chicken, patty, fully cooked, WG</t>
  </si>
  <si>
    <t>Tyson 10703040928</t>
  </si>
  <si>
    <t>Rich Chicks 54412</t>
  </si>
  <si>
    <t>Chicken, patty, spicy, WG, WITH BAGS</t>
  </si>
  <si>
    <t>Tyson 10055670928</t>
  </si>
  <si>
    <t>30.28#</t>
  </si>
  <si>
    <t>Whole Grain Spicy Breaded Chicken Pattie.  148 3.26 oz.</t>
  </si>
  <si>
    <t>Chicken, popcorn, breaded, fully cooked, WG</t>
  </si>
  <si>
    <t>Tyson 10703680928</t>
  </si>
  <si>
    <t>13 pieces  @ 0.33 oz. provides 2 oz. meat/meat alternative and 2 Grain serving. New Tyson code.</t>
  </si>
  <si>
    <t>Rich Chicks 54409</t>
  </si>
  <si>
    <t>Chicken, pulled, dark and white</t>
  </si>
  <si>
    <t>Tyson 10460210928</t>
  </si>
  <si>
    <t>Fully cooked B/S white and dark pulled chicken. 2.2 oz. provides 2.0 MMA</t>
  </si>
  <si>
    <t>Chicken, shoestrings, WG</t>
  </si>
  <si>
    <t>Tyson 10703670928</t>
  </si>
  <si>
    <t>Tyson® Fully Cooked Whole Grain Chicken Sticks. 167 8 ea.</t>
  </si>
  <si>
    <t>Chicken, slider, WM, WG, FC</t>
  </si>
  <si>
    <t>Rich Chicks 13441</t>
  </si>
  <si>
    <t>Artisan Whole Grain Breaded Whole Muscle Chicken Breast Slider Fillets, Fully Cooked.  2 per serving.  156 ct.</t>
  </si>
  <si>
    <t>Chicken, strips, spicy</t>
  </si>
  <si>
    <t>Brakebush 5814</t>
  </si>
  <si>
    <t xml:space="preserve">Chicken, FC Fiery Fingers®, Breast Tenders avg. 188/.85oz </t>
  </si>
  <si>
    <t>Chicken, tenderloin, WG, WM, FC</t>
  </si>
  <si>
    <t>Rich Chicks 43234</t>
  </si>
  <si>
    <t>Tyson 10368640928</t>
  </si>
  <si>
    <t>138 3 ea. svgs. per case. 3 1.143 oz. tenderloins provide 2.00 MMA and 1.00 WG.</t>
  </si>
  <si>
    <t>Chicken, tenders, breaded, fully cooked, WG</t>
  </si>
  <si>
    <t>Rich Chicks 54453</t>
  </si>
  <si>
    <t>Supreme Gourmet Whole Grain Breaded Chicken Tender, W/D, Fully Cooked, Cn Labeled - PNL. Provides 2 MMA and 1 WG. 107 3.0 oz.</t>
  </si>
  <si>
    <t>Chicken, wing boneless, WG, WM, FC</t>
  </si>
  <si>
    <t>Rich Chicks 23415</t>
  </si>
  <si>
    <t>Chicken, wing, fully cooked</t>
  </si>
  <si>
    <t>Pierce 7805</t>
  </si>
  <si>
    <t>Fully Cooked Oven Roasted Chicken Wings.  5 ea.  provides 2 MMA.</t>
  </si>
  <si>
    <t>Bacon, precooked, layout</t>
  </si>
  <si>
    <t>300 slices</t>
  </si>
  <si>
    <t>Bacon, precooked round</t>
  </si>
  <si>
    <t>192 slices</t>
  </si>
  <si>
    <t>Beef, patties, fully cooked</t>
  </si>
  <si>
    <t>Maid Rite75156-93322</t>
  </si>
  <si>
    <t>Fully cooked.  One patty equals 2.50 MMA.  192 2.50 oz.</t>
  </si>
  <si>
    <t>Bologna</t>
  </si>
  <si>
    <t>Meisterchef 2551</t>
  </si>
  <si>
    <t>Frozen or previously frozen product will not be accepted.</t>
  </si>
  <si>
    <t>Corn dog, WG Chicken</t>
  </si>
  <si>
    <t>Foster Farms 95150</t>
  </si>
  <si>
    <t>18#</t>
  </si>
  <si>
    <t>Each 4 oz. chicken corn dog provides 2.0 WG and 2.0 MMA. 72 ct.</t>
  </si>
  <si>
    <t>Fish, OR pollock rectangle, WG</t>
  </si>
  <si>
    <t>Viking 06533C</t>
  </si>
  <si>
    <t>Viking Potato Crunch OR Pollock Rectangle.  Once Frozen, Commodity eligible.  Provides 2 MMA and .5 WGB.  46 3.6 oz.</t>
  </si>
  <si>
    <t>Fish stick, golden crunchy, WG</t>
  </si>
  <si>
    <t>Viking 1089876</t>
  </si>
  <si>
    <t>Viking Golden Crunchy OR Pollock Sticks.  4 sticks equals 2 MMA and 1.5 WGB.  40 svgs.</t>
  </si>
  <si>
    <t>Ham, boneless</t>
  </si>
  <si>
    <t>Hormel 37013</t>
  </si>
  <si>
    <t>Ham and water product, 4x6.  Frozen or previously frozen product will not be accepted.</t>
  </si>
  <si>
    <t>Hot dog, low sodium, beef, 6 inch</t>
  </si>
  <si>
    <t>Armour 48169</t>
  </si>
  <si>
    <t>Each 2.0 hot dog equals 2.0 MMA. 80 svgs.</t>
  </si>
  <si>
    <t>Hot dog, turkey, 6 inch approx.</t>
  </si>
  <si>
    <t>Butterball 22655-61886</t>
  </si>
  <si>
    <t>Each 2.0 turkey frank provides 2.0 MMA.  80 svgs.</t>
  </si>
  <si>
    <t>Meatballs, .5 oz.</t>
  </si>
  <si>
    <t>Tyson 1000097726</t>
  </si>
  <si>
    <t>JTM 5049CE</t>
  </si>
  <si>
    <t>Maid Rite 75156-94105</t>
  </si>
  <si>
    <t>Pepperoni, sliced</t>
  </si>
  <si>
    <t>Armour 27815-22010</t>
  </si>
  <si>
    <t>2 12.5 lb.</t>
  </si>
  <si>
    <t>Margherita sliced pepperoni.  14-16 slices.</t>
  </si>
  <si>
    <t>Roast beef, deli</t>
  </si>
  <si>
    <t>Triple M Classic 2815</t>
  </si>
  <si>
    <t>Deli, cap off, rare.  Frozen or previously frozen product will not be accepted.</t>
  </si>
  <si>
    <t>Old Neighborhood 561</t>
  </si>
  <si>
    <t>Made from domestic top rounds.  Frozen or previously frozen product will not be accepted.</t>
  </si>
  <si>
    <t>Salami, cooked medium</t>
  </si>
  <si>
    <t>2 5# avg.</t>
  </si>
  <si>
    <t>1.75</t>
  </si>
  <si>
    <t>Salami, Genoa</t>
  </si>
  <si>
    <t>Sausage links, chicken</t>
  </si>
  <si>
    <t>Jones 018657</t>
  </si>
  <si>
    <t>Sausage links, lower sodium</t>
  </si>
  <si>
    <t>Jones 028510</t>
  </si>
  <si>
    <t>Sausage patties, chicken</t>
  </si>
  <si>
    <t>Jones 018859</t>
  </si>
  <si>
    <t>1 - 1.52 oz. patty = 1 MMA</t>
  </si>
  <si>
    <t>Sausage patties, lower sodium</t>
  </si>
  <si>
    <t>Jones 028511</t>
  </si>
  <si>
    <t xml:space="preserve">1 - 1.5 oz. patty = 1 MMA </t>
  </si>
  <si>
    <t>Steak, sandwich</t>
  </si>
  <si>
    <t>Tyson 480200</t>
  </si>
  <si>
    <t>Steak EZE</t>
  </si>
  <si>
    <t>Steak, shaved</t>
  </si>
  <si>
    <t>Old Neighborhood 885</t>
  </si>
  <si>
    <t>Extra Lean</t>
  </si>
  <si>
    <t>Tuna, water packed</t>
  </si>
  <si>
    <t>6 66.5 oz.</t>
  </si>
  <si>
    <t>Tuna chuck light Skipjack in water</t>
  </si>
  <si>
    <t>Turkey breast, oven roasted</t>
  </si>
  <si>
    <t>Jennie-O 831702</t>
  </si>
  <si>
    <t>15.9#</t>
  </si>
  <si>
    <t>GC All Natural RS OR Turkey Breast</t>
  </si>
  <si>
    <t>Cheese sauce, cheddar, pouch</t>
  </si>
  <si>
    <t>Land O Lakes 39940</t>
  </si>
  <si>
    <t>6 106 oz.</t>
  </si>
  <si>
    <t>Ultimate cheddar cheese sauce pouch.  3 oz. equals 1.0 MMA</t>
  </si>
  <si>
    <t>Cheese sauce, Italian, pouch</t>
  </si>
  <si>
    <t>Land O Lakes 39944</t>
  </si>
  <si>
    <t>Italian cheese sauce.  3 oz. equals 1.0 MMA.</t>
  </si>
  <si>
    <t>Cheese sauce, Alfredo dry mix</t>
  </si>
  <si>
    <t>Nestle Professional 11250190</t>
  </si>
  <si>
    <t>8 16 oz.</t>
  </si>
  <si>
    <t xml:space="preserve">Trio. </t>
  </si>
  <si>
    <t>N/A</t>
  </si>
  <si>
    <t>Cheese sauce, dry mix</t>
  </si>
  <si>
    <t>Nestle Professional 11250763</t>
  </si>
  <si>
    <t>8 32 oz.</t>
  </si>
  <si>
    <t>Cheese sauce, nacho, canned</t>
  </si>
  <si>
    <t>Chips, tortilla, round, whole grain</t>
  </si>
  <si>
    <t>Frito Lay 6239</t>
  </si>
  <si>
    <t>PepsiCo</t>
  </si>
  <si>
    <t>8 1#</t>
  </si>
  <si>
    <t>Whole grain rich Crispy Rounds. 10 chips = 1 WGB</t>
  </si>
  <si>
    <t>1.0</t>
  </si>
  <si>
    <t>Food release spray, butter flavored</t>
  </si>
  <si>
    <t>Butter Buds</t>
  </si>
  <si>
    <t>6 14 oz.</t>
  </si>
  <si>
    <t>ButterMist</t>
  </si>
  <si>
    <t>Pam 64144-07264</t>
  </si>
  <si>
    <t>6 17 oz.</t>
  </si>
  <si>
    <t>ButterCoat</t>
  </si>
  <si>
    <t>Food Release spray, unflavored</t>
  </si>
  <si>
    <t>Gravy mix, brown, RS</t>
  </si>
  <si>
    <t>Nestle Professional 11250795</t>
  </si>
  <si>
    <t>Gravy mix, poultry, RS</t>
  </si>
  <si>
    <t>Nestle Professional 11250794</t>
  </si>
  <si>
    <t>8 22.6 oz.</t>
  </si>
  <si>
    <t>Mix, Barfresh, Blue Raspberry NSA</t>
  </si>
  <si>
    <t>Barfresh NSAMPYM128-4</t>
  </si>
  <si>
    <t>Mix, Barfresh, Green Watermelon NSA</t>
  </si>
  <si>
    <t>Mix, Barfresh, Mango Pineapple NSA</t>
  </si>
  <si>
    <t>Mix, Barfresh, Strawberry Banana NSA</t>
  </si>
  <si>
    <t>Barfresh NSASBYM128-4</t>
  </si>
  <si>
    <t>Mix, Barfresh, Strawberry Banana Yogurt</t>
  </si>
  <si>
    <t>Peanut butter, smooth</t>
  </si>
  <si>
    <t>6 4-5#</t>
  </si>
  <si>
    <t>Creamy</t>
  </si>
  <si>
    <t>Pudding, RTS, butterscotch</t>
  </si>
  <si>
    <t>Trans Fat Free</t>
  </si>
  <si>
    <t>Pudding, RTS, chocolate</t>
  </si>
  <si>
    <t>Pudding, RTS, vanilla</t>
  </si>
  <si>
    <t>Salsa, low sodium</t>
  </si>
  <si>
    <t>Red Gold REDSC99</t>
  </si>
  <si>
    <t>Nutritionally Enhanced Low Sodium Salsa. 3 oz. equals 1/2 cup R/O</t>
  </si>
  <si>
    <t>1/2</t>
  </si>
  <si>
    <t>Sauce, marinara dipping cup</t>
  </si>
  <si>
    <t>Red Gold REDNS2ZC168</t>
  </si>
  <si>
    <t>168 2.5 oz.</t>
  </si>
  <si>
    <t>Each 2.5 oz. cup equals 1/2 cup RO vegetable</t>
  </si>
  <si>
    <t>Sauce, marinara, low sodium</t>
  </si>
  <si>
    <t>Angela Mia No Sodium 42203</t>
  </si>
  <si>
    <t>4.409 oz. serving = 1/2 cup RO vegetable.</t>
  </si>
  <si>
    <t>Red Gold RPKNA9E</t>
  </si>
  <si>
    <t>Soup, tomato, Healthy Request</t>
  </si>
  <si>
    <t>Campbell's 04145</t>
  </si>
  <si>
    <t>12 50 oz.</t>
  </si>
  <si>
    <t>5/8</t>
  </si>
  <si>
    <t>Sugar, brown light</t>
  </si>
  <si>
    <t>24 16 oz.</t>
  </si>
  <si>
    <t>Sugar, confectioner's 10X</t>
  </si>
  <si>
    <t>12 32 oz.</t>
  </si>
  <si>
    <t>Sugar, granulated</t>
  </si>
  <si>
    <t>8 5#</t>
  </si>
  <si>
    <t>Taco seasoning</t>
  </si>
  <si>
    <t>5#</t>
  </si>
  <si>
    <t>Must be reduced sodium</t>
  </si>
  <si>
    <t>Taco shell, regular</t>
  </si>
  <si>
    <t>200 ct.</t>
  </si>
  <si>
    <t>5 inch</t>
  </si>
  <si>
    <t>Taco tubs</t>
  </si>
  <si>
    <t>Smokewood Foods RR01011</t>
  </si>
  <si>
    <t>3 x 5 inch</t>
  </si>
  <si>
    <t>Topping, RTU</t>
  </si>
  <si>
    <t>Rich's 02559</t>
  </si>
  <si>
    <t>12 16 oz.</t>
  </si>
  <si>
    <t>On-Top bags, ready to use. Trans-fat free</t>
  </si>
  <si>
    <t>Topping, RTW</t>
  </si>
  <si>
    <t>Trans-fat free</t>
  </si>
  <si>
    <t>Water, bottled, 8 oz.</t>
  </si>
  <si>
    <t>48 8 oz.</t>
  </si>
  <si>
    <t>Water, bottled, 16.9 oz.</t>
  </si>
  <si>
    <t>35 16.9 oz.</t>
  </si>
  <si>
    <t>Macaroni, elbow, WG</t>
  </si>
  <si>
    <t>Dakota Growers 92109</t>
  </si>
  <si>
    <t>Whole Lot Better™</t>
  </si>
  <si>
    <t>Macaroni, elbow, white</t>
  </si>
  <si>
    <t>Penne rigate, WG</t>
  </si>
  <si>
    <t>Dakota Growers 92010</t>
  </si>
  <si>
    <t>Penne rigate, white</t>
  </si>
  <si>
    <t>Ravioli, mini breaded, WG</t>
  </si>
  <si>
    <t>Tasty Brands 41834</t>
  </si>
  <si>
    <t>142 3.34 oz.</t>
  </si>
  <si>
    <t>7 per serving, 3.34 oz. total provides 1 MMA and .1.5 WG</t>
  </si>
  <si>
    <t>Rice, pilaf</t>
  </si>
  <si>
    <t>Near East 354893</t>
  </si>
  <si>
    <t>6 36 oz.</t>
  </si>
  <si>
    <t>Rotini, WG</t>
  </si>
  <si>
    <t>Dakota Growers 92021</t>
  </si>
  <si>
    <t>Rotini, white</t>
  </si>
  <si>
    <t>Spaghetti, WG</t>
  </si>
  <si>
    <t>Dakota Growers 91322</t>
  </si>
  <si>
    <t>Spaghetti, white</t>
  </si>
  <si>
    <t>Tortellini, WG 4 cheese</t>
  </si>
  <si>
    <t>Tasty Brands 00830WG</t>
  </si>
  <si>
    <t>14 pieces provides 1.0 MMA and 1.0 WGB</t>
  </si>
  <si>
    <t>Cheese bites, WG</t>
  </si>
  <si>
    <t>SA Piazza 11003</t>
  </si>
  <si>
    <t>240 1.0 oz.</t>
  </si>
  <si>
    <t>Wild Mike's.  Provides .50 MMA and .50 WGB.</t>
  </si>
  <si>
    <t>Pizza, 16", 51% WG</t>
  </si>
  <si>
    <t>Schwan's Big Daddy® 78985</t>
  </si>
  <si>
    <t>9 ct.</t>
  </si>
  <si>
    <t>16" WG Rolled Edge Cheese Pizza</t>
  </si>
  <si>
    <t>1/8</t>
  </si>
  <si>
    <t>Pizza, cheese quesadilla, WG</t>
  </si>
  <si>
    <t>The Max 7738712699</t>
  </si>
  <si>
    <t>96 4.8 oz.</t>
  </si>
  <si>
    <t>Cheese Pizza Quesadilla made with whole grain, a blend of two cheeses, and a salsa style sauce.</t>
  </si>
  <si>
    <t>Pizza, chicken quesadilla, WG</t>
  </si>
  <si>
    <t>The Max 7738712700</t>
  </si>
  <si>
    <t>96 5 oz.</t>
  </si>
  <si>
    <t>Chicken Pizza Quesadilla made with whole grain, a blend of two cheeses, fajita seasoned chicken and a salsa style sauce</t>
  </si>
  <si>
    <t>Pizza, French bread, bulk, WG</t>
  </si>
  <si>
    <t>Schwan's 78356</t>
  </si>
  <si>
    <t>60 4.94 oz.</t>
  </si>
  <si>
    <t>TONY'S® French Bread 6" WG cheese pizza</t>
  </si>
  <si>
    <t>60 5.50 oz.</t>
  </si>
  <si>
    <t>Whole Wheat French Bread Cheese Pizza</t>
  </si>
  <si>
    <t>Pizza, French bread, garlic WG</t>
  </si>
  <si>
    <t>Schwan's 78359</t>
  </si>
  <si>
    <t>60 4.29 oz.</t>
  </si>
  <si>
    <t>6" WG Multi Cheese Garlic Pizza</t>
  </si>
  <si>
    <t>60 4.5 oz.</t>
  </si>
  <si>
    <t xml:space="preserve">Whole Wheat Garlic French Bread Cheese/Cheese Substitute Pizza </t>
  </si>
  <si>
    <t>Pizza, round, cheese, WG</t>
  </si>
  <si>
    <t>60 5.35 oz.</t>
  </si>
  <si>
    <t>Provides 2 MMA, 2 WGB and 1/8 Cup Red/Orange Vegetable.</t>
  </si>
  <si>
    <t>Schwan's 78364</t>
  </si>
  <si>
    <t>72 4.46 oz.</t>
  </si>
  <si>
    <t>Pizza, sausage breakfast</t>
  </si>
  <si>
    <t>Tony's 63912</t>
  </si>
  <si>
    <t>128 3.31 oz.</t>
  </si>
  <si>
    <t>51% WG Turkey Sausage Cheese/Cheese Sub Breakfast Pizza.</t>
  </si>
  <si>
    <t>Pizza sticks, WG</t>
  </si>
  <si>
    <t>The Max 7738712685</t>
  </si>
  <si>
    <t>192 1.93 oz.</t>
  </si>
  <si>
    <t>Cheese filled breadsticks. Made with 51% Whole grain.</t>
  </si>
  <si>
    <t>Pizza, stuffed crust, WG</t>
  </si>
  <si>
    <t>The Max 7738712671</t>
  </si>
  <si>
    <t>72 4.84 oz.</t>
  </si>
  <si>
    <t>Stuffed Crust Cheese Pizza made with Whole Grain</t>
  </si>
  <si>
    <t>Pizza, 4x6, cheese, WG</t>
  </si>
  <si>
    <t>The Max 7738712655</t>
  </si>
  <si>
    <t>96 4.56 oz.</t>
  </si>
  <si>
    <t>Traditional 4x6 school pizza</t>
  </si>
  <si>
    <t>Schwan's 68521</t>
  </si>
  <si>
    <t>96 5.1 oz.</t>
  </si>
  <si>
    <t>4" x 6" WG Thick Crust Cheese Pizza</t>
  </si>
  <si>
    <t>Schwan's 78673</t>
  </si>
  <si>
    <t>96 4.6 oz.</t>
  </si>
  <si>
    <t>Whole Grain 4x6 Cheese Pizza 50/50</t>
  </si>
  <si>
    <t>96 5.0 oz.</t>
  </si>
  <si>
    <t>4×6 Whole Wheat Cheese Pizza</t>
  </si>
  <si>
    <t>Pizza, wedge, cheese, WG</t>
  </si>
  <si>
    <t>The Max 7738712680</t>
  </si>
  <si>
    <t>96 4.67 oz.</t>
  </si>
  <si>
    <t>Real Slice pizza provides 2 equivalent grains and 2 meat/meat alternates, 1/8 cup veg. Made with 51% Whole grain.</t>
  </si>
  <si>
    <t>Tony's 72558</t>
  </si>
  <si>
    <t>96 4.7 oz.</t>
  </si>
  <si>
    <t>Pizza, bagel, cheese, WG</t>
  </si>
  <si>
    <t>Tasty Brand 52222</t>
  </si>
  <si>
    <t>384 ct.</t>
  </si>
  <si>
    <t>Whole Grain Mini Cheese Pizza Bagels</t>
  </si>
  <si>
    <t>Potatoes, Au Gratin casserole, RS</t>
  </si>
  <si>
    <t>Basic American 20922</t>
  </si>
  <si>
    <t>6 2.25#</t>
  </si>
  <si>
    <t>Potatoes, mini potato pancake</t>
  </si>
  <si>
    <t>Lamb Weston K39</t>
  </si>
  <si>
    <t>6 3#</t>
  </si>
  <si>
    <t>Lamb Supreme RusEttes</t>
  </si>
  <si>
    <t>Potatoes, baked miniature</t>
  </si>
  <si>
    <t>Simplot 10071179000488</t>
  </si>
  <si>
    <t>6 2.5#</t>
  </si>
  <si>
    <t>Baby Bakers</t>
  </si>
  <si>
    <t>Potatoes, Cross cut, skin on, OR</t>
  </si>
  <si>
    <t>Lamb Weston S15</t>
  </si>
  <si>
    <t>27#</t>
  </si>
  <si>
    <t>CrissCut, skin on</t>
  </si>
  <si>
    <t>McCain OIF01037A</t>
  </si>
  <si>
    <t>Skin on waffle fries</t>
  </si>
  <si>
    <t>Potatoes, french fries, 3/8-1/2" KK</t>
  </si>
  <si>
    <t>McCain MCF 03761</t>
  </si>
  <si>
    <t>Must be ovenable</t>
  </si>
  <si>
    <t>Potatoes, french fries, KK, premium</t>
  </si>
  <si>
    <t>Lamb Weston X15</t>
  </si>
  <si>
    <t>Colossal Crinkle, 1/2 inch</t>
  </si>
  <si>
    <t>McCain 1000007470</t>
  </si>
  <si>
    <t>Crispy bakeable deep groove fries</t>
  </si>
  <si>
    <t>Potatoes, french fries, Sidewinder</t>
  </si>
  <si>
    <t>Simplot 032168</t>
  </si>
  <si>
    <t>A 3.17 oz. Serving provides .5 cup starchy vegetable.</t>
  </si>
  <si>
    <t>Potatoes, french fries, skin on, thick</t>
  </si>
  <si>
    <t>McCain MCX04717</t>
  </si>
  <si>
    <t>A 2.40 oz. Serving provides .5 cup starchy vegetable.</t>
  </si>
  <si>
    <t>Potatoes, hash brown patty</t>
  </si>
  <si>
    <t>Simplot 1007117943</t>
  </si>
  <si>
    <t>240 2 oz.</t>
  </si>
  <si>
    <t>Oven Ready</t>
  </si>
  <si>
    <t>Potatoes, hash brown round</t>
  </si>
  <si>
    <t>McCain 1000006188</t>
  </si>
  <si>
    <t xml:space="preserve">Potatoes, instant </t>
  </si>
  <si>
    <t>Basic American 76468</t>
  </si>
  <si>
    <t>Potato Pearls® EXCEL® Original Butter Mashed</t>
  </si>
  <si>
    <t>Potato puffs, reduced sodium</t>
  </si>
  <si>
    <t>McCain 1000002789</t>
  </si>
  <si>
    <t>8 ea. equals 1/2 cup starchy vegetable</t>
  </si>
  <si>
    <t>Potato SMILES®</t>
  </si>
  <si>
    <t>McCain OIF03456</t>
  </si>
  <si>
    <t xml:space="preserve">McCain SMILES® Shaped Potatoes </t>
  </si>
  <si>
    <t xml:space="preserve">Potatoes, shoestring, coated, OR </t>
  </si>
  <si>
    <t>McCain MCF03786</t>
  </si>
  <si>
    <t>Flavorlasts Shoestring French Fries</t>
  </si>
  <si>
    <t>Cavendish 05501</t>
  </si>
  <si>
    <t>FineCoat Shoestring</t>
  </si>
  <si>
    <t>LW 02120</t>
  </si>
  <si>
    <t xml:space="preserve">Stealth® 1/4" shoestrings </t>
  </si>
  <si>
    <t>Potatoes, wedges, skin on, OR</t>
  </si>
  <si>
    <t>McCain OIF00024A</t>
  </si>
  <si>
    <t>Potatoes, sweet bites</t>
  </si>
  <si>
    <t>Simplot 024361</t>
  </si>
  <si>
    <t>Sweet Gems</t>
  </si>
  <si>
    <t>Potatoes, sweet, lattice cut</t>
  </si>
  <si>
    <t>Simplot 10071179027829</t>
  </si>
  <si>
    <t>Simplot Sweets Lattice Cut Fries.  A 3.28 oz. Serving provides .5 cup starchy vegetable.</t>
  </si>
  <si>
    <t>McCain MFC05074</t>
  </si>
  <si>
    <t>Harvest Splendor Cross Trax</t>
  </si>
  <si>
    <t>Potatoes, wedges, seasoned, OR</t>
  </si>
  <si>
    <t>McCain 1000000496</t>
  </si>
  <si>
    <t>Crispy Bakeable Seasoned Wedge.</t>
  </si>
  <si>
    <t>Beef jerky, peppered</t>
  </si>
  <si>
    <t>Jack Links 10000007719</t>
  </si>
  <si>
    <t>48 .85 oz.</t>
  </si>
  <si>
    <t>Beef jerky, teriyaki</t>
  </si>
  <si>
    <t xml:space="preserve">Jack Links 10000007717 </t>
  </si>
  <si>
    <t>Bosco sticks, 6", WG</t>
  </si>
  <si>
    <t>Tyson 17020111120</t>
  </si>
  <si>
    <t>144 61 g</t>
  </si>
  <si>
    <t xml:space="preserve">Whole grain, reduced fat.  51% WG flour. </t>
  </si>
  <si>
    <t>Bosco Sticks, cheddar pretzel, 6" WG</t>
  </si>
  <si>
    <t>Tyson 17056721120</t>
  </si>
  <si>
    <t>72 68 g</t>
  </si>
  <si>
    <t>6” Whole Grain Pretzel Bosco Stick Stuffed with Cheddar Cheese</t>
  </si>
  <si>
    <t>Cheez-its, cheddar, WG</t>
  </si>
  <si>
    <t>Kellogg's 24100-79263</t>
  </si>
  <si>
    <t>175 .75 oz.</t>
  </si>
  <si>
    <t>Made with 9g Whole Grain.</t>
  </si>
  <si>
    <t>Chex, Simply Chex, cheddar</t>
  </si>
  <si>
    <t>GM 31932000</t>
  </si>
  <si>
    <t>60 .92 oz.</t>
  </si>
  <si>
    <t>1 WBG</t>
  </si>
  <si>
    <t>Chex, Simply Chex, Hot 'n Spicy</t>
  </si>
  <si>
    <t>GM 31934000</t>
  </si>
  <si>
    <t>Chips, baked Lays, LSS, original</t>
  </si>
  <si>
    <t>Frito Lay 000-28400-44396-8</t>
  </si>
  <si>
    <t>64 1.125 oz.</t>
  </si>
  <si>
    <t>Chips, baked Lays, LSS, SCO</t>
  </si>
  <si>
    <t>Frito Lay 000-28400-44398-2</t>
  </si>
  <si>
    <t>Chips, Baked Lays, SS, original</t>
  </si>
  <si>
    <t>Frito Lay 000-28400-33625-3</t>
  </si>
  <si>
    <t>60 .875 oz.</t>
  </si>
  <si>
    <t>Chips, Baked Lays, SS, BBQ</t>
  </si>
  <si>
    <t>Frito Lay 000-28400-32078-8</t>
  </si>
  <si>
    <t>Chips, Baked Lays, SS, SCO</t>
  </si>
  <si>
    <t>Frito Lay 000-28400-33627-9</t>
  </si>
  <si>
    <t>Chips, Baked Ruffles, cheddar and sour cream</t>
  </si>
  <si>
    <t>Frito Lay 000-28400-56882-1</t>
  </si>
  <si>
    <t>Chips, RF, Doritos, SS, Nacho</t>
  </si>
  <si>
    <t>Frito Lay 31748</t>
  </si>
  <si>
    <t>72 1.0 oz.</t>
  </si>
  <si>
    <t>Chips, RF, Doritos, SS, Cool Ranch</t>
  </si>
  <si>
    <t>Frito Lay 36096</t>
  </si>
  <si>
    <t>Chips, RF, Doritos, SS, Flamas</t>
  </si>
  <si>
    <t>Frito Lay 62829</t>
  </si>
  <si>
    <t>Chips, RF, Doritos, SS, Spicy Sweet Chili</t>
  </si>
  <si>
    <t>Frito Lay 49093</t>
  </si>
  <si>
    <t>Chips, RF, Doritos, SS, Wild White</t>
  </si>
  <si>
    <t>Frito Lay 67609</t>
  </si>
  <si>
    <t>Provides 1.5 WG</t>
  </si>
  <si>
    <t>Chips, RF, kettle cooked, applewood BBQ, LSS</t>
  </si>
  <si>
    <t>Frito Lay 09598</t>
  </si>
  <si>
    <t>64 1.375 oz.</t>
  </si>
  <si>
    <t>Chips, RF, kettle cooked, jalapeno cheddar, LSS</t>
  </si>
  <si>
    <t>Frito Lay 25111</t>
  </si>
  <si>
    <t>Chips, RF, kettle cooked, original,  LSS</t>
  </si>
  <si>
    <t>Frito Lay 25115</t>
  </si>
  <si>
    <t>Chips, RF, kettle cooked, sea salt &amp; vinegar, LSS</t>
  </si>
  <si>
    <t>Frito Lay 25113</t>
  </si>
  <si>
    <t>Cereal bar, Cocoa Puffs</t>
  </si>
  <si>
    <t>GM 45577000</t>
  </si>
  <si>
    <t>96 1.42 oz.</t>
  </si>
  <si>
    <t>Cereal bar, Cinnamon Toast Crunch</t>
  </si>
  <si>
    <t>GM 45576000</t>
  </si>
  <si>
    <t>Cookie, chocolate chip mini</t>
  </si>
  <si>
    <t xml:space="preserve">Frito Lay 000-28400-66154-6 </t>
  </si>
  <si>
    <t>80 1.22 oz.</t>
  </si>
  <si>
    <t>Grandma's.  Provides 1 WG bread.</t>
  </si>
  <si>
    <t>Cookie, triple chocolate filled</t>
  </si>
  <si>
    <t>Richs 03593</t>
  </si>
  <si>
    <t>120 1.7 oz.</t>
  </si>
  <si>
    <t xml:space="preserve">Cookie dough, WG, 1 oz., candy </t>
  </si>
  <si>
    <t>J &amp; J 04912</t>
  </si>
  <si>
    <t>384 1 oz.</t>
  </si>
  <si>
    <t>.50</t>
  </si>
  <si>
    <t>Cookie dough, WG, 1 oz., chocolate chip</t>
  </si>
  <si>
    <t>J &amp; J 04911</t>
  </si>
  <si>
    <t>Cookie dough, WG, 1.85 oz., candy</t>
  </si>
  <si>
    <t>J &amp; J 14922</t>
  </si>
  <si>
    <t>192 1.85 oz.</t>
  </si>
  <si>
    <t>Cookie dough, WG, 1.85 oz., chocolate chip</t>
  </si>
  <si>
    <t>J &amp; J 14921</t>
  </si>
  <si>
    <t>Cookie dough, WG, 1.85 oz., sugar</t>
  </si>
  <si>
    <t>J &amp; J 14925</t>
  </si>
  <si>
    <t>Crackers, animal, WG</t>
  </si>
  <si>
    <t>Keebler 3010020150</t>
  </si>
  <si>
    <t>150 1 oz.</t>
  </si>
  <si>
    <t>18 g of Whole Grain</t>
  </si>
  <si>
    <t>Cookies, Grandmas, blueberry vanilla bites, WG</t>
  </si>
  <si>
    <t>Frito Lay 22642</t>
  </si>
  <si>
    <t>80 1.0 oz.</t>
  </si>
  <si>
    <t>Provides 1.0 WG</t>
  </si>
  <si>
    <t>Crackers, graham PC, WG</t>
  </si>
  <si>
    <t>Keebler 3010091829</t>
  </si>
  <si>
    <t>150 3 pk</t>
  </si>
  <si>
    <t>Wholesome, crispy graham crackers made with whole-grains.</t>
  </si>
  <si>
    <t>Crackers, saltines, WG, PC</t>
  </si>
  <si>
    <t>300 2 pk</t>
  </si>
  <si>
    <t>2 pack, 51% Whole Grain min.</t>
  </si>
  <si>
    <t>.25</t>
  </si>
  <si>
    <t>Fruit snacks</t>
  </si>
  <si>
    <t>Welch's 14498</t>
  </si>
  <si>
    <t>144 1.55 oz.</t>
  </si>
  <si>
    <t>Mixed Fruit.  Smart Snack Compliant</t>
  </si>
  <si>
    <t>Funyuns, baked not fried</t>
  </si>
  <si>
    <t>Frito Lay 66689</t>
  </si>
  <si>
    <t>104 .75 oz.</t>
  </si>
  <si>
    <t>Graham, chocolate IW, WG</t>
  </si>
  <si>
    <t>Keebler 3010040239</t>
  </si>
  <si>
    <t>150 1.0 oz.</t>
  </si>
  <si>
    <t>Chocolate Elf Grahams</t>
  </si>
  <si>
    <t>Graham, cinnamon IW, WG</t>
  </si>
  <si>
    <t>Keebler 3010040221</t>
  </si>
  <si>
    <t>Cinnamon Elf Grahams</t>
  </si>
  <si>
    <t>Goldfish, PC, WG, cheddar</t>
  </si>
  <si>
    <t>Campbell's Pepperidge Farm 18105</t>
  </si>
  <si>
    <t>300 .75 oz.</t>
  </si>
  <si>
    <t>Goldfish, PC, WG, colors</t>
  </si>
  <si>
    <t>Campbell's Pepperidge Farm 4788</t>
  </si>
  <si>
    <t>Goldfish, PC, WG, pretzel</t>
  </si>
  <si>
    <t>Campbell's Pepperidge Farm 14396</t>
  </si>
  <si>
    <t>Granola bar, chewy</t>
  </si>
  <si>
    <t>GM 11590</t>
  </si>
  <si>
    <t>120 .89 oz.</t>
  </si>
  <si>
    <t>Nature Valley, Chocolate Chunk single pack</t>
  </si>
  <si>
    <t>Juice cup, frozen, Whole Fruit, strawberry pomegranate</t>
  </si>
  <si>
    <t>J&amp;J Snacks 23060005</t>
  </si>
  <si>
    <t>96 4.4 oz.</t>
  </si>
  <si>
    <t>Juice cup, frozen, Whole Fruit, watermelon</t>
  </si>
  <si>
    <t>J&amp;J Snacks 23060015</t>
  </si>
  <si>
    <t>Munchies, Flamin' Hot sweet snack mix</t>
  </si>
  <si>
    <t>Frito Lay 30921</t>
  </si>
  <si>
    <t>Provides .75 WG</t>
  </si>
  <si>
    <t>Nutrigrain bar, strawberry</t>
  </si>
  <si>
    <t>Kellogg's 38000-59772</t>
  </si>
  <si>
    <t>96 1.55 oz.</t>
  </si>
  <si>
    <t>Nutrigrain bar, apple cinnamon</t>
  </si>
  <si>
    <t>Kellogg's 38000-59779</t>
  </si>
  <si>
    <t>Popcorn, Smartfood White Cheddar RF</t>
  </si>
  <si>
    <t>Frito Lay 30900-4</t>
  </si>
  <si>
    <t>72 .5 oz.</t>
  </si>
  <si>
    <t>Popcorn, Kettlecorn</t>
  </si>
  <si>
    <t>Popcorn, Indiana</t>
  </si>
  <si>
    <t>48 1.0 oz.</t>
  </si>
  <si>
    <t>Poptarts, single pack, WG, frosted blueberry</t>
  </si>
  <si>
    <t>Kellogg's 38000-17196</t>
  </si>
  <si>
    <t>120 1.76 oz.</t>
  </si>
  <si>
    <t>Poptarts, single pack, WG, frosted cinnamon</t>
  </si>
  <si>
    <t>Kellogg's 38000-55122</t>
  </si>
  <si>
    <t>Poptarts, single pack, WG, frosted strawberry</t>
  </si>
  <si>
    <t>Kellogg's 38000-55130</t>
  </si>
  <si>
    <t>Poptarts, 2 pk, WG, frosted blueberry</t>
  </si>
  <si>
    <t>Kellogg's 38000-17199</t>
  </si>
  <si>
    <t>72 3.52 oz.</t>
  </si>
  <si>
    <t>Poptarts, 2 pk, WG, frosted cinnamon</t>
  </si>
  <si>
    <t>Kellogg's 38000-55125</t>
  </si>
  <si>
    <t>Poptarts, 2 pk, WG, frosted strawberry</t>
  </si>
  <si>
    <t>Kellogg's 38000-55133</t>
  </si>
  <si>
    <t>Poptarts, 2 pk, WG, frosted fudge</t>
  </si>
  <si>
    <t>Kellogg's 38000-12073</t>
  </si>
  <si>
    <t>Pretzel, soft small</t>
  </si>
  <si>
    <t>J&amp;J Snacks 30110</t>
  </si>
  <si>
    <t>100 2.5 oz.</t>
  </si>
  <si>
    <t>51% whole wheat, regular size</t>
  </si>
  <si>
    <t>Rice krispie treats, WG</t>
  </si>
  <si>
    <t>Kellogg's 38000-11052</t>
  </si>
  <si>
    <t>80 1.41 oz.</t>
  </si>
  <si>
    <t>Individually wrapped. Smart Snack Compliant</t>
  </si>
  <si>
    <t>Rice krispie treats, WG, chocolatey chip</t>
  </si>
  <si>
    <t>Kellogg's 38000-14567</t>
  </si>
  <si>
    <t>80 1.60 oz.</t>
  </si>
  <si>
    <t>Frito Lay 42537</t>
  </si>
  <si>
    <t>Provides 1.25 WG.</t>
  </si>
  <si>
    <t>Group Summary</t>
  </si>
  <si>
    <t>Bread, Baking:</t>
  </si>
  <si>
    <t>Breakfast:</t>
  </si>
  <si>
    <t>Condiments:</t>
  </si>
  <si>
    <t>Dairy:</t>
  </si>
  <si>
    <t>Dressings:</t>
  </si>
  <si>
    <t>Fruit, vegetables:</t>
  </si>
  <si>
    <t>Gluten Free:</t>
  </si>
  <si>
    <t>Juice:</t>
  </si>
  <si>
    <t>Meat - Chicken:</t>
  </si>
  <si>
    <t>Meat - Other:</t>
  </si>
  <si>
    <t>Miscellaneous:</t>
  </si>
  <si>
    <t>Pasta and Rice:</t>
  </si>
  <si>
    <t>Pizza:</t>
  </si>
  <si>
    <t>Potatoes:</t>
  </si>
  <si>
    <t>Snack:</t>
  </si>
  <si>
    <t>Grand Total:</t>
  </si>
  <si>
    <t>Popcorn Chicken, W/D, Fully Cooked, Cn Labeled - PNL. 10 provide 2 MMA and 1 WG. 107 svgs.</t>
  </si>
  <si>
    <t>Chicken Nugget, Portioned W/D, Fully Cooked, Cn Labeled - PNL.  5 provide 2 MMA and 1 WG.  107 svgs.</t>
  </si>
  <si>
    <t>Chicken Patty, W/D, Fully Cooked, Cn Labeled - PNL.  Provides  MMA and 1 WG. 107 3.0 oz.</t>
  </si>
  <si>
    <t>Tostitos, WG rich scoops, baked, indiv.</t>
  </si>
  <si>
    <t>Whole Grain Breaded Chicken Breast Pattie provides 2 MMA and .75 WG.  90 ct.</t>
  </si>
  <si>
    <t>32.8#</t>
  </si>
  <si>
    <t xml:space="preserve"> </t>
  </si>
  <si>
    <t>6x6 oven fired flatbread.</t>
  </si>
  <si>
    <t>Roll. Kaiser, WG</t>
  </si>
  <si>
    <t>2.2 oz. 51% Whole Grain Gourmet Pretzel Roll (Sliced)</t>
  </si>
  <si>
    <t>Frozen, sliced, approx. 6 inch and 2.0 oz.</t>
  </si>
  <si>
    <t>Bagel, 4.0 oz., WG</t>
  </si>
  <si>
    <t>Bagel, 4.0 oz., WG everything</t>
  </si>
  <si>
    <t>60 2.60 oz.</t>
  </si>
  <si>
    <t>Whole Grain Cinnamon Roll Uniced 2.5 oz.</t>
  </si>
  <si>
    <t>2.3 oz. yeast raised donut.</t>
  </si>
  <si>
    <t>3 sticks = 2 WG bread.  325 ea. per case.</t>
  </si>
  <si>
    <t>2 sticks = 2 WG bread. 108 ea. per case.</t>
  </si>
  <si>
    <t>Muffin, English, white WG</t>
  </si>
  <si>
    <t>200 .5 oz.</t>
  </si>
  <si>
    <t>Fully cooked, refrigerated, butter flavor. 2.1 oz. provides 1.5 MMA</t>
  </si>
  <si>
    <t>5 g ea.,</t>
  </si>
  <si>
    <t>1 WG bread and 1/4 cup other per 5 pc serving. 178 Svgs. per case.</t>
  </si>
  <si>
    <t>Breaded golden crispy WM, WG filet.  115 4.0 oz. Provides 2.0 MMA and 1.0 EG.</t>
  </si>
  <si>
    <t>Artisan Whole Grain Breaded Chicken Tenderloins, Fully Cooked. 2 per serving.  78 4.14 oz.</t>
  </si>
  <si>
    <t>Artisan Whole Grain Breaded Chicken Breast Boneless Wings, Fully Cooked. 4 per serving.  77 4.16 oz.</t>
  </si>
  <si>
    <t>53 8.05 oz.</t>
  </si>
  <si>
    <t>4 12-13# avg.</t>
  </si>
  <si>
    <t>Fully cooked, CN labeled.  5 ea. provides 2.0 MMA.</t>
  </si>
  <si>
    <t>Fully cooked.  CN labeled. 5 ea. provides 2.0 MMA.</t>
  </si>
  <si>
    <t>Pork, rib Pattie</t>
  </si>
  <si>
    <t>12# avg.</t>
  </si>
  <si>
    <t>2-8# avg.</t>
  </si>
  <si>
    <t>2 6# avg.</t>
  </si>
  <si>
    <t>2 - .72 oz. links = 1 MMA</t>
  </si>
  <si>
    <t>2 - .74 oz. links = 1 MMA</t>
  </si>
  <si>
    <t>Nutritionally Enhanced Low Sodium. 3 oz. = 1/2 cup RO vegetable.</t>
  </si>
  <si>
    <t>Nardone's 60WUM2</t>
  </si>
  <si>
    <t>Nardone's 60WGUMA2</t>
  </si>
  <si>
    <t>Nardone's 5WRMNY2</t>
  </si>
  <si>
    <t>Tony's Galaxy 4" round pizza. 100% Mozz..</t>
  </si>
  <si>
    <t>Nardone's 96WW2 4x6</t>
  </si>
  <si>
    <t>51% Whole Grain Classic Wedge 100% Mozz. Cheese Pizza.</t>
  </si>
  <si>
    <t>187 5.6 oz. servings per case.  Each serving provides 1/2 cup starchy veg.</t>
  </si>
  <si>
    <t>12 28 oz.</t>
  </si>
  <si>
    <t>104 .875 oz.</t>
  </si>
  <si>
    <t>72 .875 oz.</t>
  </si>
  <si>
    <t>Bongard's 402951</t>
  </si>
  <si>
    <t>168 1 oz.</t>
  </si>
  <si>
    <t>Flamebroiled Rib Shaped Beef Pattie with Honey BBQ Sauce,. 2 MMA. 100 3.25 oz.</t>
  </si>
  <si>
    <t>Tyson 10000013817</t>
  </si>
  <si>
    <t>Tyson 10000013860</t>
  </si>
  <si>
    <t>Advance Pierre Fully Cooked Flamebroiled Beef Steak Pattie, 2.29 oz.  Provides 2.0 MMA. 140 2.29 oz.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</si>
</sst>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7" formatCode="&quot;$&quot;#,##0.00_);\(&quot;$&quot;#,##0.00\)"/>
    <numFmt numFmtId="44" formatCode="_(&quot;$&quot;* #,##0.00_);_(&quot;$&quot;* \(#,##0.00\);_(&quot;$&quot;* &quot;-&quot;??_);_(@_)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2"/>
      <color theme="1"/>
      <name val="Arial"/>
      <family val="2"/>
    </font>
    <font>
      <sz val="10"/>
      <name val="Arial"/>
      <family val="2"/>
    </font>
    <font>
      <u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color rgb="FF007A37"/>
      <name val="Arial"/>
      <family val="2"/>
    </font>
    <font>
      <sz val="12"/>
      <color rgb="FFFF0000"/>
      <name val="Arial"/>
      <family val="2"/>
    </font>
    <font>
      <b/>
      <sz val="12"/>
      <color rgb="FF222222"/>
      <name val="Arial"/>
      <family val="2"/>
    </font>
    <font>
      <b/>
      <sz val="12"/>
      <color theme="0"/>
      <name val="Arial"/>
      <family val="2"/>
    </font>
    <font>
      <b/>
      <sz val="12"/>
      <color indexed="9"/>
      <name val="Arial"/>
      <family val="2"/>
    </font>
    <font>
      <b/>
      <u/>
      <sz val="12"/>
      <name val="Arial"/>
      <family val="2"/>
    </font>
    <font>
      <b/>
      <sz val="12"/>
      <color rgb="FF009900"/>
      <name val="Arial"/>
      <family val="2"/>
    </font>
    <font>
      <b/>
      <u/>
      <sz val="12"/>
      <color theme="1"/>
      <name val="Arial"/>
      <family val="2"/>
    </font>
  </fonts>
  <fills count="16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9" tint="0.39994506668294322"/>
        <bgColor theme="5"/>
      </patternFill>
    </fill>
    <fill>
      <patternFill patternType="solid">
        <fgColor theme="4" tint="0.599963377788628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5353"/>
        <bgColor indexed="64"/>
      </patternFill>
    </fill>
    <fill>
      <patternFill patternType="solid">
        <fgColor theme="0" tint="-0.149967955565050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8" tint="-0.49998474074526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0">
    <xf numFmtId="0" fontId="0" fillId="0" borderId="0"/>
    <xf numFmtId="44" fontId="1" fillId="0" borderId="0" applyFont="0" applyFill="0" applyBorder="0" applyAlignment="0" applyProtection="0"/>
    <xf numFmtId="0" fontId="3" fillId="0" borderId="1" applyNumberFormat="0" applyFill="0" applyAlignment="0" applyProtection="0">
      <alignment vertical="top"/>
      <protection locked="0"/>
    </xf>
    <xf numFmtId="0" fontId="5" fillId="0" borderId="0"/>
    <xf numFmtId="0" fontId="7" fillId="0" borderId="0">
      <alignment horizontal="left" vertical="center" wrapText="1"/>
    </xf>
    <xf numFmtId="0" fontId="7" fillId="0" borderId="0">
      <alignment horizontal="left" vertical="center" wrapText="1"/>
    </xf>
    <xf numFmtId="1" fontId="9" fillId="0" borderId="1">
      <alignment horizontal="left" vertical="center" wrapText="1"/>
    </xf>
    <xf numFmtId="0" fontId="7" fillId="0" borderId="0" applyBorder="0">
      <alignment vertical="center"/>
    </xf>
    <xf numFmtId="44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349">
    <xf numFmtId="0" fontId="0" fillId="0" borderId="0" xfId="0"/>
    <xf numFmtId="0" fontId="4" fillId="3" borderId="1" xfId="0" applyFont="1" applyFill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</xf>
    <xf numFmtId="49" fontId="7" fillId="13" borderId="1" xfId="0" applyNumberFormat="1" applyFont="1" applyFill="1" applyBorder="1" applyAlignment="1" applyProtection="1">
      <alignment horizontal="center" vertical="center" wrapText="1"/>
    </xf>
    <xf numFmtId="1" fontId="7" fillId="13" borderId="1" xfId="0" applyNumberFormat="1" applyFont="1" applyFill="1" applyBorder="1" applyAlignment="1" applyProtection="1">
      <alignment vertical="center" wrapText="1"/>
    </xf>
    <xf numFmtId="0" fontId="7" fillId="0" borderId="1" xfId="4" applyFont="1" applyBorder="1" applyAlignment="1" applyProtection="1">
      <alignment horizontal="center" vertical="center" wrapText="1"/>
      <protection locked="0"/>
    </xf>
    <xf numFmtId="0" fontId="9" fillId="13" borderId="1" xfId="0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/>
    </xf>
    <xf numFmtId="1" fontId="7" fillId="13" borderId="1" xfId="0" applyNumberFormat="1" applyFont="1" applyFill="1" applyBorder="1" applyAlignment="1" applyProtection="1">
      <alignment horizontal="center" vertical="center" wrapText="1"/>
    </xf>
    <xf numFmtId="1" fontId="9" fillId="13" borderId="1" xfId="0" applyNumberFormat="1" applyFont="1" applyFill="1" applyBorder="1" applyAlignment="1" applyProtection="1">
      <alignment horizontal="left" vertical="center" wrapText="1"/>
    </xf>
    <xf numFmtId="0" fontId="9" fillId="13" borderId="1" xfId="0" applyFont="1" applyFill="1" applyBorder="1" applyAlignment="1" applyProtection="1">
      <alignment vertical="center" wrapText="1"/>
    </xf>
    <xf numFmtId="0" fontId="7" fillId="13" borderId="1" xfId="0" applyFont="1" applyFill="1" applyBorder="1" applyAlignment="1" applyProtection="1">
      <alignment vertical="center" wrapText="1"/>
    </xf>
    <xf numFmtId="0" fontId="7" fillId="13" borderId="1" xfId="2" applyFont="1" applyFill="1" applyBorder="1" applyAlignment="1" applyProtection="1">
      <alignment horizontal="left" vertical="center" wrapText="1"/>
    </xf>
    <xf numFmtId="0" fontId="7" fillId="0" borderId="1" xfId="4" applyFont="1" applyFill="1" applyBorder="1" applyAlignment="1" applyProtection="1">
      <alignment vertical="center" wrapText="1"/>
    </xf>
    <xf numFmtId="0" fontId="7" fillId="0" borderId="1" xfId="4" applyFont="1" applyFill="1" applyBorder="1" applyAlignment="1" applyProtection="1">
      <alignment horizontal="center" vertical="center" wrapText="1"/>
    </xf>
    <xf numFmtId="49" fontId="7" fillId="0" borderId="1" xfId="4" applyNumberFormat="1" applyFont="1" applyFill="1" applyBorder="1" applyAlignment="1" applyProtection="1">
      <alignment horizontal="center" vertical="center"/>
    </xf>
    <xf numFmtId="1" fontId="8" fillId="0" borderId="1" xfId="6" applyFont="1" applyBorder="1" applyAlignment="1" applyProtection="1">
      <alignment horizontal="center" vertical="center" wrapText="1"/>
      <protection locked="0"/>
    </xf>
    <xf numFmtId="0" fontId="7" fillId="13" borderId="1" xfId="0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vertical="center" wrapText="1"/>
    </xf>
    <xf numFmtId="0" fontId="7" fillId="0" borderId="1" xfId="0" applyFont="1" applyFill="1" applyBorder="1" applyAlignment="1" applyProtection="1">
      <alignment horizontal="left" vertical="center" wrapText="1"/>
    </xf>
    <xf numFmtId="3" fontId="7" fillId="0" borderId="1" xfId="3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vertical="center" wrapText="1"/>
    </xf>
    <xf numFmtId="1" fontId="7" fillId="0" borderId="1" xfId="0" applyNumberFormat="1" applyFont="1" applyFill="1" applyBorder="1" applyAlignment="1" applyProtection="1">
      <alignment vertical="center" wrapText="1"/>
    </xf>
    <xf numFmtId="0" fontId="7" fillId="0" borderId="1" xfId="0" applyNumberFormat="1" applyFont="1" applyFill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vertical="center" wrapText="1"/>
    </xf>
    <xf numFmtId="49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NumberFormat="1" applyFont="1" applyFill="1" applyBorder="1" applyAlignment="1" applyProtection="1">
      <alignment vertical="center" wrapText="1"/>
    </xf>
    <xf numFmtId="0" fontId="7" fillId="0" borderId="1" xfId="3" applyNumberFormat="1" applyFont="1" applyFill="1" applyBorder="1" applyAlignment="1" applyProtection="1">
      <alignment horizontal="center" vertical="center" wrapText="1"/>
    </xf>
    <xf numFmtId="4" fontId="7" fillId="0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2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center" vertical="center" wrapText="1"/>
    </xf>
    <xf numFmtId="49" fontId="8" fillId="0" borderId="1" xfId="0" applyNumberFormat="1" applyFont="1" applyFill="1" applyBorder="1" applyAlignment="1" applyProtection="1">
      <alignment horizontal="center" vertical="center" wrapText="1"/>
    </xf>
    <xf numFmtId="1" fontId="6" fillId="0" borderId="1" xfId="2" applyNumberFormat="1" applyFont="1" applyFill="1" applyBorder="1" applyAlignment="1" applyProtection="1">
      <alignment horizontal="center" vertical="center" wrapText="1"/>
    </xf>
    <xf numFmtId="0" fontId="7" fillId="0" borderId="1" xfId="2" applyFont="1" applyBorder="1" applyAlignment="1" applyProtection="1">
      <alignment vertical="center"/>
    </xf>
    <xf numFmtId="49" fontId="7" fillId="0" borderId="1" xfId="4" applyNumberFormat="1" applyFont="1" applyFill="1" applyBorder="1" applyAlignment="1" applyProtection="1">
      <alignment horizontal="center" vertical="center" wrapText="1"/>
    </xf>
    <xf numFmtId="0" fontId="10" fillId="0" borderId="1" xfId="0" applyFont="1" applyBorder="1" applyAlignment="1" applyProtection="1">
      <alignment horizontal="center" vertical="center" wrapText="1"/>
    </xf>
    <xf numFmtId="7" fontId="7" fillId="0" borderId="1" xfId="1" applyNumberFormat="1" applyFont="1" applyFill="1" applyBorder="1" applyAlignment="1" applyProtection="1">
      <alignment vertical="center" wrapText="1"/>
    </xf>
    <xf numFmtId="3" fontId="7" fillId="0" borderId="1" xfId="8" applyNumberFormat="1" applyFont="1" applyFill="1" applyBorder="1" applyAlignment="1" applyProtection="1">
      <alignment horizontal="center" vertical="center" wrapText="1"/>
    </xf>
    <xf numFmtId="0" fontId="7" fillId="13" borderId="1" xfId="8" applyNumberFormat="1" applyFont="1" applyFill="1" applyBorder="1" applyAlignment="1" applyProtection="1">
      <alignment horizontal="center" vertical="center" wrapText="1"/>
    </xf>
    <xf numFmtId="4" fontId="7" fillId="13" borderId="1" xfId="9" applyNumberFormat="1" applyFont="1" applyFill="1" applyBorder="1" applyAlignment="1" applyProtection="1">
      <alignment horizontal="center" vertical="center" wrapText="1"/>
      <protection locked="0"/>
    </xf>
    <xf numFmtId="4" fontId="8" fillId="0" borderId="1" xfId="9" applyNumberFormat="1" applyFont="1" applyFill="1" applyBorder="1" applyAlignment="1" applyProtection="1">
      <alignment horizontal="center" vertical="center" wrapText="1"/>
      <protection locked="0"/>
    </xf>
    <xf numFmtId="7" fontId="8" fillId="0" borderId="1" xfId="1" applyNumberFormat="1" applyFont="1" applyFill="1" applyBorder="1" applyAlignment="1" applyProtection="1">
      <alignment vertical="center" wrapText="1"/>
    </xf>
    <xf numFmtId="4" fontId="8" fillId="13" borderId="1" xfId="9" applyNumberFormat="1" applyFont="1" applyFill="1" applyBorder="1" applyAlignment="1" applyProtection="1">
      <alignment horizontal="center" vertical="center" wrapText="1"/>
      <protection locked="0"/>
    </xf>
    <xf numFmtId="0" fontId="3" fillId="0" borderId="1" xfId="2" applyFont="1" applyBorder="1" applyAlignment="1" applyProtection="1">
      <alignment horizontal="left" vertical="center" wrapText="1"/>
    </xf>
    <xf numFmtId="0" fontId="3" fillId="13" borderId="1" xfId="2" applyFont="1" applyFill="1" applyBorder="1" applyAlignment="1" applyProtection="1">
      <alignment horizontal="left" vertical="center" wrapText="1"/>
    </xf>
    <xf numFmtId="1" fontId="3" fillId="13" borderId="1" xfId="2" applyNumberFormat="1" applyFont="1" applyFill="1" applyBorder="1" applyAlignment="1" applyProtection="1">
      <alignment horizontal="left" vertical="center" wrapText="1"/>
    </xf>
    <xf numFmtId="0" fontId="3" fillId="13" borderId="1" xfId="2" applyNumberFormat="1" applyFont="1" applyFill="1" applyBorder="1" applyAlignment="1" applyProtection="1">
      <alignment horizontal="left" vertical="center"/>
    </xf>
    <xf numFmtId="0" fontId="3" fillId="0" borderId="1" xfId="2" applyNumberFormat="1" applyFont="1" applyFill="1" applyBorder="1" applyAlignment="1" applyProtection="1">
      <alignment horizontal="left" vertical="center"/>
    </xf>
    <xf numFmtId="0" fontId="3" fillId="0" borderId="1" xfId="2" applyFont="1" applyBorder="1" applyAlignment="1" applyProtection="1">
      <alignment vertical="center"/>
    </xf>
    <xf numFmtId="0" fontId="3" fillId="0" borderId="1" xfId="2" applyFont="1" applyFill="1" applyBorder="1" applyAlignment="1" applyProtection="1">
      <alignment horizontal="left" vertical="center" wrapText="1"/>
    </xf>
    <xf numFmtId="0" fontId="3" fillId="13" borderId="1" xfId="2" applyFont="1" applyFill="1" applyBorder="1" applyAlignment="1" applyProtection="1">
      <alignment vertical="center"/>
    </xf>
    <xf numFmtId="0" fontId="3" fillId="0" borderId="1" xfId="2" applyFont="1" applyFill="1" applyBorder="1" applyAlignment="1" applyProtection="1">
      <alignment vertical="center" wrapText="1"/>
    </xf>
    <xf numFmtId="1" fontId="3" fillId="0" borderId="1" xfId="2" applyNumberFormat="1" applyFont="1" applyFill="1" applyBorder="1" applyAlignment="1" applyProtection="1">
      <alignment vertical="center" wrapText="1"/>
    </xf>
    <xf numFmtId="1" fontId="3" fillId="0" borderId="1" xfId="2" applyNumberFormat="1" applyFont="1" applyFill="1" applyBorder="1" applyAlignment="1" applyProtection="1">
      <alignment horizontal="left" vertical="center" wrapText="1"/>
    </xf>
    <xf numFmtId="1" fontId="3" fillId="0" borderId="1" xfId="2" applyNumberFormat="1" applyFont="1" applyBorder="1" applyAlignment="1" applyProtection="1">
      <alignment horizontal="left" vertical="center" wrapText="1"/>
    </xf>
    <xf numFmtId="0" fontId="3" fillId="0" borderId="1" xfId="2" applyFont="1" applyFill="1" applyBorder="1" applyAlignment="1" applyProtection="1">
      <alignment horizontal="left" vertical="center"/>
    </xf>
    <xf numFmtId="49" fontId="8" fillId="4" borderId="1" xfId="0" applyNumberFormat="1" applyFont="1" applyFill="1" applyBorder="1" applyAlignment="1" applyProtection="1">
      <alignment horizontal="center" vertical="center" textRotation="180" wrapText="1"/>
    </xf>
    <xf numFmtId="49" fontId="8" fillId="6" borderId="1" xfId="0" applyNumberFormat="1" applyFont="1" applyFill="1" applyBorder="1" applyAlignment="1" applyProtection="1">
      <alignment horizontal="center" vertical="center" textRotation="180" wrapText="1"/>
    </xf>
    <xf numFmtId="49" fontId="8" fillId="7" borderId="1" xfId="0" applyNumberFormat="1" applyFont="1" applyFill="1" applyBorder="1" applyAlignment="1" applyProtection="1">
      <alignment horizontal="center" vertical="center" textRotation="180" wrapText="1"/>
    </xf>
    <xf numFmtId="49" fontId="8" fillId="8" borderId="1" xfId="0" applyNumberFormat="1" applyFont="1" applyFill="1" applyBorder="1" applyAlignment="1" applyProtection="1">
      <alignment horizontal="center" vertical="center" textRotation="180" wrapText="1"/>
    </xf>
    <xf numFmtId="49" fontId="8" fillId="9" borderId="1" xfId="0" applyNumberFormat="1" applyFont="1" applyFill="1" applyBorder="1" applyAlignment="1" applyProtection="1">
      <alignment horizontal="center" vertical="center" textRotation="180" wrapText="1"/>
    </xf>
    <xf numFmtId="49" fontId="8" fillId="10" borderId="1" xfId="0" applyNumberFormat="1" applyFont="1" applyFill="1" applyBorder="1" applyAlignment="1" applyProtection="1">
      <alignment horizontal="center" vertical="center" textRotation="180" wrapText="1"/>
    </xf>
    <xf numFmtId="49" fontId="8" fillId="11" borderId="1" xfId="0" applyNumberFormat="1" applyFont="1" applyFill="1" applyBorder="1" applyAlignment="1" applyProtection="1">
      <alignment horizontal="center" vertical="center" textRotation="180" wrapText="1"/>
    </xf>
    <xf numFmtId="49" fontId="8" fillId="13" borderId="1" xfId="0" applyNumberFormat="1" applyFont="1" applyFill="1" applyBorder="1" applyAlignment="1" applyProtection="1">
      <alignment horizontal="center" vertical="center" wrapText="1"/>
    </xf>
    <xf numFmtId="1" fontId="8" fillId="13" borderId="1" xfId="0" applyNumberFormat="1" applyFont="1" applyFill="1" applyBorder="1" applyAlignment="1" applyProtection="1">
      <alignment vertical="center" wrapText="1"/>
    </xf>
    <xf numFmtId="0" fontId="8" fillId="13" borderId="1" xfId="0" applyNumberFormat="1" applyFont="1" applyFill="1" applyBorder="1" applyAlignment="1" applyProtection="1">
      <alignment horizontal="center" vertical="center" wrapText="1"/>
    </xf>
    <xf numFmtId="49" fontId="8" fillId="13" borderId="1" xfId="0" applyNumberFormat="1" applyFont="1" applyFill="1" applyBorder="1" applyAlignment="1" applyProtection="1">
      <alignment horizontal="center" vertical="center"/>
    </xf>
    <xf numFmtId="3" fontId="8" fillId="13" borderId="1" xfId="3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 applyProtection="1">
      <alignment vertical="center" wrapText="1"/>
    </xf>
    <xf numFmtId="0" fontId="8" fillId="13" borderId="1" xfId="0" applyNumberFormat="1" applyFont="1" applyFill="1" applyBorder="1" applyAlignment="1" applyProtection="1">
      <alignment horizontal="left" vertical="center"/>
    </xf>
    <xf numFmtId="0" fontId="8" fillId="13" borderId="1" xfId="0" quotePrefix="1" applyFont="1" applyFill="1" applyBorder="1" applyAlignment="1" applyProtection="1">
      <alignment vertical="center" wrapText="1"/>
    </xf>
    <xf numFmtId="0" fontId="8" fillId="0" borderId="1" xfId="4" applyFont="1" applyFill="1" applyBorder="1" applyAlignment="1" applyProtection="1">
      <alignment horizontal="center" vertical="center" wrapText="1"/>
    </xf>
    <xf numFmtId="49" fontId="8" fillId="0" borderId="1" xfId="4" applyNumberFormat="1" applyFont="1" applyFill="1" applyBorder="1" applyAlignment="1" applyProtection="1">
      <alignment horizontal="center" vertical="center"/>
    </xf>
    <xf numFmtId="0" fontId="8" fillId="0" borderId="1" xfId="4" applyFont="1" applyFill="1" applyBorder="1" applyAlignment="1" applyProtection="1">
      <alignment vertical="center" wrapText="1"/>
    </xf>
    <xf numFmtId="0" fontId="8" fillId="13" borderId="1" xfId="0" applyFont="1" applyFill="1" applyBorder="1" applyAlignment="1" applyProtection="1">
      <alignment vertical="center"/>
    </xf>
    <xf numFmtId="1" fontId="8" fillId="0" borderId="1" xfId="0" applyNumberFormat="1" applyFont="1" applyFill="1" applyBorder="1" applyAlignment="1" applyProtection="1">
      <alignment vertical="center" wrapText="1"/>
    </xf>
    <xf numFmtId="0" fontId="7" fillId="0" borderId="1" xfId="3" applyFont="1" applyFill="1" applyBorder="1" applyAlignment="1" applyProtection="1">
      <alignment horizontal="center" vertical="center" wrapText="1"/>
    </xf>
    <xf numFmtId="0" fontId="8" fillId="0" borderId="1" xfId="3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vertical="center"/>
    </xf>
    <xf numFmtId="49" fontId="8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vertical="center" wrapText="1"/>
    </xf>
    <xf numFmtId="0" fontId="8" fillId="0" borderId="1" xfId="0" applyFont="1" applyFill="1" applyBorder="1" applyAlignment="1" applyProtection="1">
      <alignment vertical="center" wrapText="1"/>
    </xf>
    <xf numFmtId="0" fontId="8" fillId="13" borderId="1" xfId="2" applyFont="1" applyFill="1" applyBorder="1" applyAlignment="1" applyProtection="1">
      <alignment horizontal="center" vertical="center" wrapText="1"/>
    </xf>
    <xf numFmtId="0" fontId="7" fillId="13" borderId="1" xfId="3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2" applyFont="1" applyBorder="1" applyAlignment="1" applyProtection="1">
      <alignment horizontal="center" vertical="center" wrapText="1"/>
    </xf>
    <xf numFmtId="1" fontId="8" fillId="0" borderId="1" xfId="0" applyNumberFormat="1" applyFont="1" applyFill="1" applyBorder="1" applyAlignment="1" applyProtection="1">
      <alignment horizontal="center" vertical="center" wrapText="1"/>
    </xf>
    <xf numFmtId="3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7" fillId="0" borderId="1" xfId="0" applyNumberFormat="1" applyFont="1" applyFill="1" applyBorder="1" applyAlignment="1" applyProtection="1">
      <alignment horizontal="center" vertical="center"/>
    </xf>
    <xf numFmtId="0" fontId="8" fillId="0" borderId="1" xfId="0" applyNumberFormat="1" applyFont="1" applyFill="1" applyBorder="1" applyAlignment="1" applyProtection="1">
      <alignment horizontal="left" vertical="center"/>
    </xf>
    <xf numFmtId="0" fontId="7" fillId="2" borderId="1" xfId="0" applyFont="1" applyFill="1" applyBorder="1" applyAlignment="1" applyProtection="1">
      <alignment vertical="center"/>
    </xf>
    <xf numFmtId="0" fontId="8" fillId="2" borderId="1" xfId="0" applyFont="1" applyFill="1" applyBorder="1" applyAlignment="1" applyProtection="1">
      <alignment vertical="center"/>
    </xf>
    <xf numFmtId="0" fontId="3" fillId="15" borderId="1" xfId="2" applyFont="1" applyFill="1" applyBorder="1" applyAlignment="1" applyProtection="1">
      <alignment vertical="center"/>
    </xf>
    <xf numFmtId="0" fontId="6" fillId="15" borderId="1" xfId="2" applyFont="1" applyFill="1" applyBorder="1" applyAlignment="1" applyProtection="1">
      <alignment horizontal="center" vertical="center" wrapText="1"/>
    </xf>
    <xf numFmtId="49" fontId="7" fillId="15" borderId="1" xfId="0" applyNumberFormat="1" applyFont="1" applyFill="1" applyBorder="1" applyAlignment="1" applyProtection="1">
      <alignment vertical="center" wrapText="1"/>
    </xf>
    <xf numFmtId="0" fontId="7" fillId="15" borderId="1" xfId="0" applyFont="1" applyFill="1" applyBorder="1" applyAlignment="1" applyProtection="1">
      <alignment vertical="center" wrapText="1"/>
    </xf>
    <xf numFmtId="3" fontId="7" fillId="15" borderId="1" xfId="3" applyNumberFormat="1" applyFont="1" applyFill="1" applyBorder="1" applyAlignment="1" applyProtection="1">
      <alignment horizontal="center" vertical="center" wrapText="1"/>
    </xf>
    <xf numFmtId="0" fontId="7" fillId="15" borderId="1" xfId="3" applyNumberFormat="1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horizontal="center" vertical="center" wrapText="1"/>
    </xf>
    <xf numFmtId="1" fontId="8" fillId="15" borderId="1" xfId="0" applyNumberFormat="1" applyFont="1" applyFill="1" applyBorder="1" applyAlignment="1" applyProtection="1">
      <alignment horizontal="center" vertical="center" wrapText="1"/>
    </xf>
    <xf numFmtId="4" fontId="8" fillId="15" borderId="1" xfId="0" applyNumberFormat="1" applyFont="1" applyFill="1" applyBorder="1" applyAlignment="1" applyProtection="1">
      <alignment horizontal="center" vertical="center" wrapText="1"/>
    </xf>
    <xf numFmtId="0" fontId="3" fillId="15" borderId="1" xfId="2" applyFont="1" applyFill="1" applyBorder="1" applyAlignment="1" applyProtection="1">
      <alignment vertical="center" wrapText="1"/>
    </xf>
    <xf numFmtId="0" fontId="7" fillId="15" borderId="1" xfId="3" applyFont="1" applyFill="1" applyBorder="1" applyAlignment="1" applyProtection="1">
      <alignment vertical="center" wrapText="1"/>
    </xf>
    <xf numFmtId="0" fontId="8" fillId="15" borderId="1" xfId="0" applyNumberFormat="1" applyFont="1" applyFill="1" applyBorder="1" applyAlignment="1" applyProtection="1">
      <alignment horizontal="center" vertical="center" wrapText="1"/>
    </xf>
    <xf numFmtId="0" fontId="8" fillId="15" borderId="1" xfId="0" applyFont="1" applyFill="1" applyBorder="1" applyAlignment="1" applyProtection="1">
      <alignment vertical="center" wrapText="1"/>
    </xf>
    <xf numFmtId="49" fontId="7" fillId="15" borderId="1" xfId="3" applyNumberFormat="1" applyFont="1" applyFill="1" applyBorder="1" applyAlignment="1" applyProtection="1">
      <alignment vertical="center" wrapText="1"/>
    </xf>
    <xf numFmtId="3" fontId="4" fillId="2" borderId="1" xfId="3" applyNumberFormat="1" applyFont="1" applyFill="1" applyBorder="1" applyAlignment="1" applyProtection="1">
      <alignment horizontal="right" vertical="center" wrapText="1"/>
    </xf>
    <xf numFmtId="4" fontId="8" fillId="2" borderId="1" xfId="3" applyNumberFormat="1" applyFont="1" applyFill="1" applyBorder="1" applyAlignment="1" applyProtection="1">
      <alignment horizontal="center" vertical="center" wrapText="1"/>
    </xf>
    <xf numFmtId="0" fontId="8" fillId="2" borderId="1" xfId="3" applyFont="1" applyFill="1" applyBorder="1" applyAlignment="1" applyProtection="1">
      <alignment horizontal="center" vertical="center" wrapText="1"/>
    </xf>
    <xf numFmtId="0" fontId="8" fillId="2" borderId="1" xfId="0" applyNumberFormat="1" applyFont="1" applyFill="1" applyBorder="1" applyAlignment="1" applyProtection="1">
      <alignment horizontal="center" vertical="center"/>
    </xf>
    <xf numFmtId="0" fontId="7" fillId="0" borderId="1" xfId="4" applyFont="1" applyBorder="1" applyAlignment="1" applyProtection="1">
      <alignment horizontal="center" vertical="center" wrapText="1"/>
    </xf>
    <xf numFmtId="0" fontId="15" fillId="0" borderId="1" xfId="4" applyFont="1" applyBorder="1" applyAlignment="1" applyProtection="1">
      <alignment vertical="center" wrapText="1"/>
    </xf>
    <xf numFmtId="0" fontId="7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 wrapText="1"/>
    </xf>
    <xf numFmtId="0" fontId="2" fillId="3" borderId="1" xfId="0" applyFont="1" applyFill="1" applyBorder="1" applyAlignment="1" applyProtection="1">
      <alignment horizontal="center" vertical="center" wrapText="1"/>
    </xf>
    <xf numFmtId="0" fontId="2" fillId="2" borderId="1" xfId="2" applyFont="1" applyFill="1" applyBorder="1" applyAlignment="1" applyProtection="1">
      <alignment horizontal="center" vertical="center" wrapText="1"/>
    </xf>
    <xf numFmtId="49" fontId="2" fillId="2" borderId="1" xfId="0" applyNumberFormat="1" applyFont="1" applyFill="1" applyBorder="1" applyAlignment="1" applyProtection="1">
      <alignment horizontal="center" vertical="center" wrapText="1"/>
    </xf>
    <xf numFmtId="0" fontId="2" fillId="2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textRotation="180" wrapText="1"/>
    </xf>
    <xf numFmtId="1" fontId="2" fillId="12" borderId="1" xfId="0" applyNumberFormat="1" applyFont="1" applyFill="1" applyBorder="1" applyAlignment="1" applyProtection="1">
      <alignment horizontal="center" vertical="center" wrapText="1"/>
    </xf>
    <xf numFmtId="0" fontId="2" fillId="3" borderId="1" xfId="0" applyNumberFormat="1" applyFont="1" applyFill="1" applyBorder="1" applyAlignment="1" applyProtection="1">
      <alignment horizontal="center" vertical="center" wrapText="1"/>
    </xf>
    <xf numFmtId="4" fontId="2" fillId="2" borderId="1" xfId="0" applyNumberFormat="1" applyFont="1" applyFill="1" applyBorder="1" applyAlignment="1" applyProtection="1">
      <alignment horizontal="center" vertical="center" wrapText="1"/>
    </xf>
    <xf numFmtId="1" fontId="7" fillId="0" borderId="1" xfId="6" applyFont="1" applyBorder="1" applyAlignment="1" applyProtection="1">
      <alignment horizontal="center" vertical="center" wrapText="1"/>
    </xf>
    <xf numFmtId="1" fontId="8" fillId="2" borderId="1" xfId="6" applyFont="1" applyFill="1" applyBorder="1" applyAlignment="1" applyProtection="1">
      <alignment horizontal="center" vertical="center" wrapText="1"/>
    </xf>
    <xf numFmtId="4" fontId="7" fillId="15" borderId="1" xfId="0" applyNumberFormat="1" applyFont="1" applyFill="1" applyBorder="1" applyAlignment="1" applyProtection="1">
      <alignment horizontal="right" vertical="center" wrapText="1"/>
    </xf>
    <xf numFmtId="4" fontId="7" fillId="15" borderId="1" xfId="3" applyNumberFormat="1" applyFont="1" applyFill="1" applyBorder="1" applyAlignment="1" applyProtection="1">
      <alignment horizontal="right" vertical="center" wrapText="1"/>
    </xf>
    <xf numFmtId="0" fontId="3" fillId="0" borderId="1" xfId="2" applyFont="1" applyFill="1" applyBorder="1" applyAlignment="1" applyProtection="1">
      <alignment vertical="center"/>
    </xf>
    <xf numFmtId="0" fontId="3" fillId="13" borderId="1" xfId="2" applyNumberFormat="1" applyFont="1" applyFill="1" applyBorder="1" applyAlignment="1" applyProtection="1">
      <alignment horizontal="center" vertical="center"/>
    </xf>
    <xf numFmtId="1" fontId="8" fillId="0" borderId="1" xfId="6" applyFont="1" applyBorder="1" applyProtection="1">
      <alignment horizontal="left" vertical="center" wrapText="1"/>
    </xf>
    <xf numFmtId="1" fontId="8" fillId="0" borderId="1" xfId="6" applyFont="1" applyBorder="1" applyAlignment="1" applyProtection="1">
      <alignment horizontal="center" vertical="center" wrapText="1"/>
    </xf>
    <xf numFmtId="49" fontId="7" fillId="0" borderId="1" xfId="6" applyNumberFormat="1" applyFont="1" applyBorder="1" applyAlignment="1" applyProtection="1">
      <alignment horizontal="center" vertical="center" wrapText="1"/>
    </xf>
    <xf numFmtId="0" fontId="7" fillId="13" borderId="1" xfId="6" applyNumberFormat="1" applyFont="1" applyFill="1" applyBorder="1" applyAlignment="1" applyProtection="1">
      <alignment horizontal="center" vertical="center" wrapText="1"/>
    </xf>
    <xf numFmtId="1" fontId="7" fillId="13" borderId="1" xfId="6" applyFont="1" applyFill="1" applyBorder="1" applyAlignment="1" applyProtection="1">
      <alignment horizontal="center" vertical="center" wrapText="1"/>
      <protection locked="0"/>
    </xf>
    <xf numFmtId="2" fontId="8" fillId="13" borderId="1" xfId="6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6" applyNumberFormat="1" applyFont="1" applyBorder="1" applyAlignment="1" applyProtection="1">
      <alignment horizontal="right" vertical="center" wrapText="1"/>
    </xf>
    <xf numFmtId="49" fontId="8" fillId="0" borderId="1" xfId="6" applyNumberFormat="1" applyFont="1" applyBorder="1" applyAlignment="1" applyProtection="1">
      <alignment horizontal="center" vertical="center" wrapText="1"/>
    </xf>
    <xf numFmtId="0" fontId="3" fillId="0" borderId="1" xfId="2" applyFont="1" applyBorder="1" applyAlignment="1" applyProtection="1">
      <alignment horizontal="center" vertical="center" wrapText="1"/>
    </xf>
    <xf numFmtId="0" fontId="7" fillId="15" borderId="1" xfId="0" applyFont="1" applyFill="1" applyBorder="1" applyAlignment="1" applyProtection="1">
      <alignment horizontal="right" vertical="center" wrapText="1"/>
    </xf>
    <xf numFmtId="0" fontId="3" fillId="0" borderId="1" xfId="2" applyNumberFormat="1" applyFont="1" applyFill="1" applyBorder="1" applyAlignment="1" applyProtection="1">
      <alignment horizontal="center" vertical="center"/>
    </xf>
    <xf numFmtId="1" fontId="9" fillId="0" borderId="1" xfId="6" applyFont="1" applyBorder="1" applyProtection="1">
      <alignment horizontal="left" vertical="center" wrapText="1"/>
    </xf>
    <xf numFmtId="4" fontId="7" fillId="0" borderId="1" xfId="8" applyNumberFormat="1" applyFont="1" applyFill="1" applyBorder="1" applyAlignment="1" applyProtection="1">
      <alignment horizontal="right" vertical="center" wrapText="1"/>
    </xf>
    <xf numFmtId="1" fontId="8" fillId="0" borderId="1" xfId="6" applyFont="1" applyBorder="1" applyAlignment="1" applyProtection="1">
      <alignment vertical="center" wrapText="1"/>
    </xf>
    <xf numFmtId="1" fontId="7" fillId="0" borderId="1" xfId="6" applyFont="1" applyBorder="1" applyProtection="1">
      <alignment horizontal="left" vertical="center" wrapText="1"/>
    </xf>
    <xf numFmtId="1" fontId="9" fillId="0" borderId="1" xfId="4" applyNumberFormat="1" applyFont="1" applyFill="1" applyBorder="1" applyAlignment="1" applyProtection="1">
      <alignment horizontal="left" vertical="center" wrapText="1"/>
    </xf>
    <xf numFmtId="49" fontId="8" fillId="0" borderId="1" xfId="4" applyNumberFormat="1" applyFont="1" applyFill="1" applyBorder="1" applyAlignment="1" applyProtection="1">
      <alignment horizontal="center" vertical="center" wrapText="1"/>
    </xf>
    <xf numFmtId="4" fontId="8" fillId="0" borderId="1" xfId="8" applyNumberFormat="1" applyFont="1" applyFill="1" applyBorder="1" applyAlignment="1" applyProtection="1">
      <alignment horizontal="right" vertical="center" wrapText="1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4" fontId="7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13" borderId="1" xfId="3" applyNumberFormat="1" applyFont="1" applyFill="1" applyBorder="1" applyAlignment="1" applyProtection="1">
      <alignment horizontal="center" vertical="center" wrapText="1"/>
    </xf>
    <xf numFmtId="4" fontId="8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3" applyNumberFormat="1" applyFont="1" applyFill="1" applyBorder="1" applyAlignment="1" applyProtection="1">
      <alignment horizontal="right" vertical="center" wrapText="1"/>
    </xf>
    <xf numFmtId="4" fontId="8" fillId="0" borderId="1" xfId="5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8" fillId="13" borderId="1" xfId="3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</xf>
    <xf numFmtId="4" fontId="7" fillId="13" borderId="1" xfId="5" applyNumberFormat="1" applyFont="1" applyFill="1" applyBorder="1" applyAlignment="1" applyProtection="1">
      <alignment horizontal="center" vertical="center"/>
      <protection locked="0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4" fontId="7" fillId="13" borderId="1" xfId="3" applyNumberFormat="1" applyFont="1" applyFill="1" applyBorder="1" applyAlignment="1" applyProtection="1">
      <alignment horizontal="right" vertical="center" wrapText="1"/>
    </xf>
    <xf numFmtId="1" fontId="8" fillId="13" borderId="1" xfId="0" applyNumberFormat="1" applyFont="1" applyFill="1" applyBorder="1" applyAlignment="1" applyProtection="1">
      <alignment horizontal="left" vertical="center" wrapText="1"/>
    </xf>
    <xf numFmtId="1" fontId="7" fillId="13" borderId="1" xfId="0" applyNumberFormat="1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1" fontId="7" fillId="13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left" vertical="center"/>
    </xf>
    <xf numFmtId="3" fontId="7" fillId="13" borderId="1" xfId="3" applyNumberFormat="1" applyFont="1" applyFill="1" applyBorder="1" applyAlignment="1" applyProtection="1">
      <alignment horizontal="center" vertical="center" wrapText="1"/>
    </xf>
    <xf numFmtId="0" fontId="8" fillId="13" borderId="1" xfId="0" applyFont="1" applyFill="1" applyBorder="1" applyAlignment="1" applyProtection="1">
      <alignment horizontal="left" vertical="center" wrapText="1"/>
    </xf>
    <xf numFmtId="1" fontId="8" fillId="13" borderId="1" xfId="0" applyNumberFormat="1" applyFont="1" applyFill="1" applyBorder="1" applyAlignment="1" applyProtection="1">
      <alignment horizontal="left" vertical="center" wrapText="1"/>
    </xf>
    <xf numFmtId="0" fontId="7" fillId="13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1" fontId="7" fillId="0" borderId="1" xfId="0" applyNumberFormat="1" applyFont="1" applyFill="1" applyBorder="1" applyAlignment="1" applyProtection="1">
      <alignment horizontal="center" vertical="center"/>
    </xf>
    <xf numFmtId="0" fontId="7" fillId="0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8" fillId="0" borderId="1" xfId="0" applyFont="1" applyFill="1" applyBorder="1" applyAlignment="1" applyProtection="1">
      <alignment horizontal="left" vertical="center" wrapText="1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8" fillId="0" borderId="1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/>
    </xf>
    <xf numFmtId="0" fontId="8" fillId="0" borderId="0" xfId="0" applyFont="1" applyFill="1" applyBorder="1" applyAlignment="1" applyProtection="1">
      <alignment horizontal="center" vertical="center"/>
    </xf>
    <xf numFmtId="0" fontId="14" fillId="0" borderId="0" xfId="0" applyNumberFormat="1" applyFont="1" applyFill="1" applyBorder="1" applyAlignment="1" applyProtection="1">
      <alignment horizontal="right" vertical="center" wrapText="1"/>
    </xf>
    <xf numFmtId="0" fontId="3" fillId="13" borderId="0" xfId="2" applyFont="1" applyFill="1" applyBorder="1" applyAlignment="1" applyProtection="1">
      <alignment horizontal="left" vertical="center" wrapText="1"/>
    </xf>
    <xf numFmtId="0" fontId="6" fillId="13" borderId="0" xfId="2" applyFont="1" applyFill="1" applyBorder="1" applyAlignment="1" applyProtection="1">
      <alignment horizontal="center" vertical="center" wrapText="1"/>
    </xf>
    <xf numFmtId="49" fontId="7" fillId="13" borderId="0" xfId="0" applyNumberFormat="1" applyFont="1" applyFill="1" applyBorder="1" applyAlignment="1" applyProtection="1">
      <alignment wrapText="1"/>
    </xf>
    <xf numFmtId="0" fontId="8" fillId="13" borderId="0" xfId="0" applyFont="1" applyFill="1" applyBorder="1" applyAlignment="1" applyProtection="1">
      <alignment horizontal="left" vertical="center" wrapText="1"/>
    </xf>
    <xf numFmtId="0" fontId="7" fillId="13" borderId="0" xfId="0" applyNumberFormat="1" applyFont="1" applyFill="1" applyBorder="1" applyAlignment="1" applyProtection="1">
      <alignment horizontal="center" vertical="center" wrapText="1"/>
    </xf>
    <xf numFmtId="0" fontId="8" fillId="13" borderId="0" xfId="0" applyFont="1" applyFill="1" applyBorder="1" applyAlignment="1" applyProtection="1">
      <alignment horizontal="center" vertical="center" wrapText="1"/>
    </xf>
    <xf numFmtId="1" fontId="7" fillId="13" borderId="0" xfId="0" applyNumberFormat="1" applyFont="1" applyFill="1" applyBorder="1" applyAlignment="1" applyProtection="1">
      <alignment horizontal="center" vertical="center"/>
    </xf>
    <xf numFmtId="0" fontId="7" fillId="13" borderId="0" xfId="0" applyFont="1" applyFill="1" applyBorder="1" applyAlignment="1" applyProtection="1">
      <alignment horizontal="center" vertical="center" wrapText="1"/>
    </xf>
    <xf numFmtId="0" fontId="7" fillId="13" borderId="0" xfId="0" applyNumberFormat="1" applyFont="1" applyFill="1" applyBorder="1" applyAlignment="1" applyProtection="1">
      <alignment horizontal="left" vertical="center" wrapText="1"/>
    </xf>
    <xf numFmtId="0" fontId="7" fillId="13" borderId="0" xfId="0" applyFont="1" applyFill="1" applyBorder="1" applyAlignment="1" applyProtection="1">
      <alignment horizontal="left" vertical="center" wrapText="1"/>
    </xf>
    <xf numFmtId="0" fontId="7" fillId="13" borderId="0" xfId="0" applyFont="1" applyFill="1" applyBorder="1" applyAlignment="1" applyProtection="1">
      <alignment horizontal="right" vertical="center" wrapText="1"/>
    </xf>
    <xf numFmtId="0" fontId="2" fillId="0" borderId="0" xfId="0" applyNumberFormat="1" applyFont="1" applyFill="1" applyBorder="1" applyAlignment="1" applyProtection="1">
      <alignment horizontal="right" vertical="center" wrapText="1"/>
    </xf>
    <xf numFmtId="4" fontId="4" fillId="13" borderId="0" xfId="2" applyNumberFormat="1" applyFont="1" applyFill="1" applyBorder="1" applyAlignment="1" applyProtection="1">
      <alignment horizontal="right" vertical="center" wrapText="1" indent="6"/>
    </xf>
    <xf numFmtId="4" fontId="6" fillId="13" borderId="0" xfId="2" applyNumberFormat="1" applyFont="1" applyFill="1" applyBorder="1" applyAlignment="1" applyProtection="1">
      <alignment horizontal="center" vertical="center" wrapText="1"/>
    </xf>
    <xf numFmtId="0" fontId="4" fillId="13" borderId="0" xfId="2" applyFont="1" applyFill="1" applyBorder="1" applyAlignment="1" applyProtection="1">
      <alignment horizontal="right" vertical="center" wrapText="1" indent="6"/>
    </xf>
    <xf numFmtId="0" fontId="16" fillId="13" borderId="0" xfId="2" applyFont="1" applyFill="1" applyBorder="1" applyAlignment="1" applyProtection="1">
      <alignment horizontal="right" vertical="center" wrapText="1" indent="6"/>
    </xf>
    <xf numFmtId="0" fontId="8" fillId="14" borderId="1" xfId="0" applyFont="1" applyFill="1" applyBorder="1" applyAlignment="1" applyProtection="1">
      <alignment wrapText="1"/>
    </xf>
    <xf numFmtId="0" fontId="8" fillId="0" borderId="1" xfId="0" applyFont="1" applyBorder="1" applyAlignment="1" applyProtection="1">
      <alignment wrapText="1"/>
    </xf>
    <xf numFmtId="0" fontId="8" fillId="14" borderId="1" xfId="0" applyFont="1" applyFill="1" applyBorder="1" applyProtection="1"/>
    <xf numFmtId="0" fontId="8" fillId="0" borderId="1" xfId="0" applyFont="1" applyBorder="1" applyProtection="1"/>
    <xf numFmtId="1" fontId="3" fillId="13" borderId="1" xfId="2" applyNumberFormat="1" applyFont="1" applyFill="1" applyBorder="1" applyAlignment="1" applyProtection="1">
      <alignment horizontal="center" vertical="center" wrapText="1"/>
    </xf>
    <xf numFmtId="49" fontId="7" fillId="4" borderId="1" xfId="0" applyNumberFormat="1" applyFont="1" applyFill="1" applyBorder="1" applyAlignment="1" applyProtection="1">
      <alignment horizontal="center" vertical="center" wrapText="1"/>
    </xf>
    <xf numFmtId="49" fontId="7" fillId="5" borderId="1" xfId="0" applyNumberFormat="1" applyFont="1" applyFill="1" applyBorder="1" applyAlignment="1" applyProtection="1">
      <alignment horizontal="center" vertical="center" wrapText="1"/>
    </xf>
    <xf numFmtId="49" fontId="7" fillId="6" borderId="1" xfId="0" applyNumberFormat="1" applyFont="1" applyFill="1" applyBorder="1" applyAlignment="1" applyProtection="1">
      <alignment horizontal="center" vertical="center" wrapText="1"/>
    </xf>
    <xf numFmtId="49" fontId="7" fillId="7" borderId="1" xfId="0" applyNumberFormat="1" applyFont="1" applyFill="1" applyBorder="1" applyAlignment="1" applyProtection="1">
      <alignment horizontal="center" vertical="center" wrapText="1"/>
    </xf>
    <xf numFmtId="49" fontId="7" fillId="8" borderId="1" xfId="0" applyNumberFormat="1" applyFont="1" applyFill="1" applyBorder="1" applyAlignment="1" applyProtection="1">
      <alignment horizontal="center" vertical="center" wrapText="1"/>
    </xf>
    <xf numFmtId="49" fontId="7" fillId="9" borderId="1" xfId="0" applyNumberFormat="1" applyFont="1" applyFill="1" applyBorder="1" applyAlignment="1" applyProtection="1">
      <alignment horizontal="center" vertical="center" wrapText="1"/>
    </xf>
    <xf numFmtId="49" fontId="7" fillId="10" borderId="1" xfId="0" applyNumberFormat="1" applyFont="1" applyFill="1" applyBorder="1" applyAlignment="1" applyProtection="1">
      <alignment horizontal="center" vertical="center" wrapText="1"/>
    </xf>
    <xf numFmtId="49" fontId="7" fillId="11" borderId="1" xfId="0" applyNumberFormat="1" applyFont="1" applyFill="1" applyBorder="1" applyAlignment="1" applyProtection="1">
      <alignment horizontal="center" vertical="center" wrapText="1"/>
    </xf>
    <xf numFmtId="0" fontId="2" fillId="13" borderId="1" xfId="5" applyNumberFormat="1" applyFont="1" applyFill="1" applyBorder="1" applyAlignment="1" applyProtection="1">
      <alignment horizontal="center" vertical="center" wrapText="1"/>
    </xf>
    <xf numFmtId="1" fontId="2" fillId="13" borderId="1" xfId="5" applyNumberFormat="1" applyFont="1" applyFill="1" applyBorder="1" applyAlignment="1" applyProtection="1">
      <alignment horizontal="center" vertical="center" wrapText="1"/>
    </xf>
    <xf numFmtId="49" fontId="10" fillId="5" borderId="1" xfId="0" applyNumberFormat="1" applyFont="1" applyFill="1" applyBorder="1" applyAlignment="1" applyProtection="1">
      <alignment horizontal="center" vertical="center" wrapText="1"/>
    </xf>
    <xf numFmtId="49" fontId="10" fillId="6" borderId="1" xfId="0" applyNumberFormat="1" applyFont="1" applyFill="1" applyBorder="1" applyAlignment="1" applyProtection="1">
      <alignment horizontal="center" vertical="center" wrapText="1"/>
    </xf>
    <xf numFmtId="49" fontId="10" fillId="7" borderId="1" xfId="0" applyNumberFormat="1" applyFont="1" applyFill="1" applyBorder="1" applyAlignment="1" applyProtection="1">
      <alignment horizontal="center" vertical="center" wrapText="1"/>
    </xf>
    <xf numFmtId="49" fontId="10" fillId="8" borderId="1" xfId="0" applyNumberFormat="1" applyFont="1" applyFill="1" applyBorder="1" applyAlignment="1" applyProtection="1">
      <alignment horizontal="center" vertical="center" wrapText="1"/>
    </xf>
    <xf numFmtId="49" fontId="10" fillId="9" borderId="1" xfId="0" applyNumberFormat="1" applyFont="1" applyFill="1" applyBorder="1" applyAlignment="1" applyProtection="1">
      <alignment horizontal="center" vertical="center" wrapText="1"/>
    </xf>
    <xf numFmtId="49" fontId="10" fillId="10" borderId="1" xfId="0" applyNumberFormat="1" applyFont="1" applyFill="1" applyBorder="1" applyAlignment="1" applyProtection="1">
      <alignment horizontal="center" vertical="center" wrapText="1"/>
    </xf>
    <xf numFmtId="49" fontId="10" fillId="11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Border="1" applyAlignment="1" applyProtection="1">
      <alignment horizontal="left" vertical="center" wrapText="1"/>
    </xf>
    <xf numFmtId="0" fontId="7" fillId="15" borderId="1" xfId="5" applyFont="1" applyFill="1" applyBorder="1" applyAlignment="1" applyProtection="1">
      <alignment horizontal="center" vertical="center" wrapText="1"/>
    </xf>
    <xf numFmtId="0" fontId="8" fillId="15" borderId="1" xfId="5" applyFont="1" applyFill="1" applyBorder="1" applyAlignment="1" applyProtection="1">
      <alignment horizontal="center" vertical="center" wrapText="1"/>
    </xf>
    <xf numFmtId="1" fontId="2" fillId="15" borderId="1" xfId="5" applyNumberFormat="1" applyFont="1" applyFill="1" applyBorder="1" applyAlignment="1" applyProtection="1">
      <alignment horizontal="center" vertical="center" wrapText="1"/>
    </xf>
    <xf numFmtId="4" fontId="7" fillId="15" borderId="1" xfId="5" applyNumberFormat="1" applyFont="1" applyFill="1" applyBorder="1" applyAlignment="1" applyProtection="1">
      <alignment horizontal="center" vertical="center" wrapText="1"/>
    </xf>
    <xf numFmtId="4" fontId="8" fillId="15" borderId="1" xfId="5" applyNumberFormat="1" applyFont="1" applyFill="1" applyBorder="1" applyAlignment="1" applyProtection="1">
      <alignment horizontal="center" vertical="center" wrapText="1"/>
    </xf>
    <xf numFmtId="0" fontId="3" fillId="13" borderId="1" xfId="2" applyFont="1" applyFill="1" applyBorder="1" applyAlignment="1" applyProtection="1">
      <alignment horizontal="center" vertical="center" wrapText="1"/>
    </xf>
    <xf numFmtId="1" fontId="2" fillId="13" borderId="1" xfId="6" applyFont="1" applyFill="1" applyBorder="1" applyAlignment="1" applyProtection="1">
      <alignment horizontal="center" vertical="center" wrapText="1"/>
    </xf>
    <xf numFmtId="1" fontId="2" fillId="0" borderId="1" xfId="6" applyFont="1" applyBorder="1" applyAlignment="1" applyProtection="1">
      <alignment horizontal="center" vertical="center" wrapText="1"/>
    </xf>
    <xf numFmtId="1" fontId="2" fillId="13" borderId="1" xfId="4" applyNumberFormat="1" applyFont="1" applyFill="1" applyBorder="1" applyAlignment="1" applyProtection="1">
      <alignment horizontal="center" vertical="center" wrapText="1"/>
    </xf>
    <xf numFmtId="1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3" fontId="8" fillId="15" borderId="1" xfId="3" applyNumberFormat="1" applyFont="1" applyFill="1" applyBorder="1" applyAlignment="1" applyProtection="1">
      <alignment horizontal="center" vertical="center" wrapText="1"/>
    </xf>
    <xf numFmtId="1" fontId="8" fillId="0" borderId="1" xfId="5" applyNumberFormat="1" applyFont="1" applyFill="1" applyBorder="1" applyAlignment="1" applyProtection="1">
      <alignment horizontal="center" vertical="center" wrapText="1"/>
    </xf>
    <xf numFmtId="0" fontId="7" fillId="0" borderId="1" xfId="4" applyFont="1" applyBorder="1" applyAlignment="1" applyProtection="1">
      <alignment vertical="center" wrapText="1"/>
    </xf>
    <xf numFmtId="0" fontId="11" fillId="0" borderId="1" xfId="0" applyFont="1" applyBorder="1" applyAlignment="1" applyProtection="1">
      <alignment horizontal="center" vertical="center" wrapText="1"/>
    </xf>
    <xf numFmtId="0" fontId="7" fillId="0" borderId="1" xfId="7" applyFont="1" applyBorder="1" applyProtection="1">
      <alignment vertical="center"/>
    </xf>
    <xf numFmtId="0" fontId="7" fillId="15" borderId="1" xfId="3" applyFont="1" applyFill="1" applyBorder="1" applyAlignment="1" applyProtection="1">
      <alignment horizontal="center" vertical="center" wrapText="1"/>
    </xf>
    <xf numFmtId="0" fontId="8" fillId="15" borderId="1" xfId="3" applyFont="1" applyFill="1" applyBorder="1" applyAlignment="1" applyProtection="1">
      <alignment horizontal="center" vertical="center" wrapText="1"/>
    </xf>
    <xf numFmtId="0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5" applyNumberFormat="1" applyFont="1" applyFill="1" applyBorder="1" applyAlignment="1" applyProtection="1">
      <alignment horizontal="center" vertical="center"/>
    </xf>
    <xf numFmtId="0" fontId="7" fillId="15" borderId="1" xfId="5" applyNumberFormat="1" applyFont="1" applyFill="1" applyBorder="1" applyAlignment="1" applyProtection="1">
      <alignment vertical="center" wrapText="1"/>
    </xf>
    <xf numFmtId="0" fontId="8" fillId="15" borderId="1" xfId="5" applyFont="1" applyFill="1" applyBorder="1" applyAlignment="1" applyProtection="1">
      <alignment vertical="center" wrapText="1"/>
    </xf>
    <xf numFmtId="49" fontId="8" fillId="4" borderId="1" xfId="0" applyNumberFormat="1" applyFont="1" applyFill="1" applyBorder="1" applyAlignment="1" applyProtection="1">
      <alignment horizontal="center" vertical="center" wrapText="1"/>
    </xf>
    <xf numFmtId="49" fontId="8" fillId="5" borderId="1" xfId="0" applyNumberFormat="1" applyFont="1" applyFill="1" applyBorder="1" applyAlignment="1" applyProtection="1">
      <alignment horizontal="center" vertical="center" wrapText="1"/>
    </xf>
    <xf numFmtId="49" fontId="8" fillId="6" borderId="1" xfId="0" applyNumberFormat="1" applyFont="1" applyFill="1" applyBorder="1" applyAlignment="1" applyProtection="1">
      <alignment horizontal="center" vertical="center" wrapText="1"/>
    </xf>
    <xf numFmtId="49" fontId="8" fillId="7" borderId="1" xfId="0" applyNumberFormat="1" applyFont="1" applyFill="1" applyBorder="1" applyAlignment="1" applyProtection="1">
      <alignment horizontal="center" vertical="center" wrapText="1"/>
    </xf>
    <xf numFmtId="49" fontId="8" fillId="8" borderId="1" xfId="0" applyNumberFormat="1" applyFont="1" applyFill="1" applyBorder="1" applyAlignment="1" applyProtection="1">
      <alignment horizontal="center" vertical="center" wrapText="1"/>
    </xf>
    <xf numFmtId="49" fontId="8" fillId="9" borderId="1" xfId="0" applyNumberFormat="1" applyFont="1" applyFill="1" applyBorder="1" applyAlignment="1" applyProtection="1">
      <alignment horizontal="center" vertical="center" wrapText="1"/>
    </xf>
    <xf numFmtId="49" fontId="8" fillId="10" borderId="1" xfId="0" applyNumberFormat="1" applyFont="1" applyFill="1" applyBorder="1" applyAlignment="1" applyProtection="1">
      <alignment horizontal="center" vertical="center" wrapText="1"/>
    </xf>
    <xf numFmtId="49" fontId="8" fillId="11" borderId="1" xfId="0" applyNumberFormat="1" applyFont="1" applyFill="1" applyBorder="1" applyAlignment="1" applyProtection="1">
      <alignment horizontal="center" vertical="center" wrapText="1"/>
    </xf>
    <xf numFmtId="0" fontId="4" fillId="0" borderId="1" xfId="5" applyNumberFormat="1" applyFont="1" applyFill="1" applyBorder="1" applyAlignment="1" applyProtection="1">
      <alignment horizontal="center" vertical="center" wrapText="1"/>
    </xf>
    <xf numFmtId="0" fontId="8" fillId="0" borderId="1" xfId="5" applyFont="1" applyFill="1" applyBorder="1" applyAlignment="1" applyProtection="1">
      <alignment horizontal="center" vertical="center" wrapText="1"/>
    </xf>
    <xf numFmtId="0" fontId="2" fillId="0" borderId="1" xfId="5" applyFont="1" applyBorder="1" applyAlignment="1" applyProtection="1">
      <alignment horizontal="center" vertical="center" wrapText="1"/>
    </xf>
    <xf numFmtId="49" fontId="10" fillId="4" borderId="1" xfId="0" applyNumberFormat="1" applyFont="1" applyFill="1" applyBorder="1" applyAlignment="1" applyProtection="1">
      <alignment horizontal="center" vertical="center" wrapText="1"/>
    </xf>
    <xf numFmtId="1" fontId="7" fillId="15" borderId="1" xfId="3" applyNumberFormat="1" applyFont="1" applyFill="1" applyBorder="1" applyAlignment="1" applyProtection="1">
      <alignment horizontal="center" vertical="center" wrapText="1"/>
    </xf>
    <xf numFmtId="1" fontId="2" fillId="15" borderId="1" xfId="3" applyNumberFormat="1" applyFont="1" applyFill="1" applyBorder="1" applyAlignment="1" applyProtection="1">
      <alignment horizontal="center" vertical="center" wrapText="1"/>
    </xf>
    <xf numFmtId="4" fontId="7" fillId="15" borderId="1" xfId="3" applyNumberFormat="1" applyFont="1" applyFill="1" applyBorder="1" applyAlignment="1" applyProtection="1">
      <alignment horizontal="center" vertical="center" wrapText="1"/>
    </xf>
    <xf numFmtId="4" fontId="8" fillId="15" borderId="1" xfId="3" applyNumberFormat="1" applyFont="1" applyFill="1" applyBorder="1" applyAlignment="1" applyProtection="1">
      <alignment horizontal="center" vertical="center" wrapText="1"/>
    </xf>
    <xf numFmtId="0" fontId="8" fillId="15" borderId="1" xfId="3" applyNumberFormat="1" applyFont="1" applyFill="1" applyBorder="1" applyAlignment="1" applyProtection="1">
      <alignment horizontal="center" vertical="center" wrapText="1"/>
    </xf>
    <xf numFmtId="1" fontId="3" fillId="0" borderId="1" xfId="2" applyNumberFormat="1" applyFont="1" applyBorder="1" applyAlignment="1" applyProtection="1">
      <alignment horizontal="center" vertical="center" wrapText="1"/>
    </xf>
    <xf numFmtId="7" fontId="3" fillId="0" borderId="1" xfId="2" applyNumberFormat="1" applyFont="1" applyFill="1" applyBorder="1" applyAlignment="1" applyProtection="1">
      <alignment horizontal="center" vertical="center" wrapText="1"/>
    </xf>
    <xf numFmtId="1" fontId="2" fillId="0" borderId="1" xfId="9" applyNumberFormat="1" applyFont="1" applyFill="1" applyBorder="1" applyAlignment="1" applyProtection="1">
      <alignment horizontal="center" vertical="center" wrapText="1"/>
    </xf>
    <xf numFmtId="1" fontId="2" fillId="13" borderId="1" xfId="9" applyNumberFormat="1" applyFont="1" applyFill="1" applyBorder="1" applyAlignment="1" applyProtection="1">
      <alignment horizontal="center" vertical="center" wrapText="1"/>
    </xf>
    <xf numFmtId="0" fontId="8" fillId="0" borderId="0" xfId="0" applyFont="1" applyBorder="1" applyProtection="1"/>
    <xf numFmtId="0" fontId="7" fillId="0" borderId="3" xfId="0" applyFont="1" applyBorder="1" applyProtection="1"/>
    <xf numFmtId="0" fontId="8" fillId="0" borderId="3" xfId="0" applyFont="1" applyBorder="1" applyProtection="1"/>
    <xf numFmtId="0" fontId="8" fillId="0" borderId="3" xfId="0" applyFont="1" applyBorder="1" applyAlignment="1" applyProtection="1">
      <alignment horizontal="center"/>
    </xf>
    <xf numFmtId="0" fontId="8" fillId="0" borderId="3" xfId="0" applyNumberFormat="1" applyFont="1" applyBorder="1" applyProtection="1"/>
    <xf numFmtId="0" fontId="7" fillId="0" borderId="1" xfId="0" applyFont="1" applyBorder="1" applyProtection="1"/>
    <xf numFmtId="0" fontId="8" fillId="0" borderId="1" xfId="0" applyFont="1" applyBorder="1" applyAlignment="1" applyProtection="1">
      <alignment horizontal="center"/>
    </xf>
    <xf numFmtId="0" fontId="8" fillId="0" borderId="1" xfId="0" applyNumberFormat="1" applyFont="1" applyBorder="1" applyProtection="1"/>
    <xf numFmtId="0" fontId="8" fillId="0" borderId="1" xfId="0" applyFont="1" applyFill="1" applyBorder="1" applyAlignment="1" applyProtection="1">
      <alignment horizontal="center" vertical="center"/>
      <protection locked="0"/>
    </xf>
    <xf numFmtId="4" fontId="2" fillId="13" borderId="1" xfId="3" applyNumberFormat="1" applyFont="1" applyFill="1" applyBorder="1" applyAlignment="1" applyProtection="1">
      <alignment horizontal="right" vertical="center" wrapText="1"/>
    </xf>
    <xf numFmtId="0" fontId="3" fillId="0" borderId="1" xfId="2" applyAlignment="1" applyProtection="1">
      <alignment horizontal="left" vertical="center" wrapText="1"/>
    </xf>
    <xf numFmtId="0" fontId="3" fillId="0" borderId="1" xfId="2" applyFill="1" applyAlignment="1" applyProtection="1">
      <alignment horizontal="left" vertical="center"/>
    </xf>
    <xf numFmtId="0" fontId="8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13" fillId="15" borderId="1" xfId="3" applyFont="1" applyFill="1" applyBorder="1" applyAlignment="1" applyProtection="1">
      <alignment horizontal="left" vertical="center" wrapText="1"/>
    </xf>
    <xf numFmtId="0" fontId="7" fillId="2" borderId="1" xfId="0" applyFont="1" applyFill="1" applyBorder="1" applyAlignment="1" applyProtection="1">
      <alignment horizontal="center" vertical="center"/>
    </xf>
    <xf numFmtId="1" fontId="2" fillId="0" borderId="1" xfId="5" applyNumberFormat="1" applyFont="1" applyFill="1" applyBorder="1" applyAlignment="1" applyProtection="1">
      <alignment horizontal="center" vertical="center" wrapText="1"/>
    </xf>
    <xf numFmtId="4" fontId="7" fillId="13" borderId="1" xfId="5" applyNumberFormat="1" applyFont="1" applyFill="1" applyBorder="1" applyAlignment="1" applyProtection="1">
      <alignment horizontal="center" vertical="center" wrapText="1"/>
      <protection locked="0"/>
    </xf>
    <xf numFmtId="0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7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5" applyNumberFormat="1" applyFont="1" applyFill="1" applyBorder="1" applyAlignment="1" applyProtection="1">
      <alignment horizontal="center" vertical="center" wrapText="1"/>
      <protection locked="0"/>
    </xf>
    <xf numFmtId="4" fontId="7" fillId="0" borderId="1" xfId="3" applyNumberFormat="1" applyFont="1" applyFill="1" applyBorder="1" applyAlignment="1" applyProtection="1">
      <alignment horizontal="right" vertical="center" wrapText="1"/>
    </xf>
    <xf numFmtId="1" fontId="7" fillId="0" borderId="1" xfId="0" applyNumberFormat="1" applyFont="1" applyFill="1" applyBorder="1" applyAlignment="1" applyProtection="1">
      <alignment horizontal="center" vertical="center"/>
    </xf>
    <xf numFmtId="1" fontId="8" fillId="2" borderId="1" xfId="0" applyNumberFormat="1" applyFont="1" applyFill="1" applyBorder="1" applyAlignment="1" applyProtection="1">
      <alignment horizontal="center" vertical="center"/>
    </xf>
    <xf numFmtId="1" fontId="8" fillId="0" borderId="1" xfId="0" applyNumberFormat="1" applyFont="1" applyFill="1" applyBorder="1" applyAlignment="1" applyProtection="1">
      <alignment horizontal="left" vertical="center" wrapText="1"/>
    </xf>
    <xf numFmtId="49" fontId="7" fillId="0" borderId="1" xfId="0" applyNumberFormat="1" applyFont="1" applyFill="1" applyBorder="1" applyAlignment="1" applyProtection="1">
      <alignment horizontal="center" vertical="center" wrapText="1"/>
    </xf>
    <xf numFmtId="0" fontId="7" fillId="13" borderId="1" xfId="3" applyNumberFormat="1" applyFont="1" applyFill="1" applyBorder="1" applyAlignment="1" applyProtection="1">
      <alignment horizontal="center" vertical="center" wrapText="1"/>
    </xf>
    <xf numFmtId="0" fontId="8" fillId="13" borderId="1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1" xfId="0" applyFont="1" applyFill="1" applyBorder="1" applyAlignment="1" applyProtection="1">
      <alignment vertical="center"/>
    </xf>
    <xf numFmtId="4" fontId="8" fillId="13" borderId="1" xfId="5" applyNumberFormat="1" applyFont="1" applyFill="1" applyBorder="1" applyAlignment="1" applyProtection="1">
      <alignment horizontal="center" vertical="center" wrapText="1"/>
      <protection locked="0"/>
    </xf>
    <xf numFmtId="3" fontId="7" fillId="0" borderId="2" xfId="3" applyNumberFormat="1" applyFont="1" applyFill="1" applyBorder="1" applyAlignment="1" applyProtection="1">
      <alignment horizontal="center" vertical="center" wrapText="1"/>
    </xf>
    <xf numFmtId="3" fontId="7" fillId="0" borderId="3" xfId="3" applyNumberFormat="1" applyFont="1" applyFill="1" applyBorder="1" applyAlignment="1" applyProtection="1">
      <alignment horizontal="center" vertical="center" wrapText="1"/>
    </xf>
    <xf numFmtId="1" fontId="7" fillId="13" borderId="1" xfId="0" applyNumberFormat="1" applyFont="1" applyFill="1" applyBorder="1" applyAlignment="1" applyProtection="1">
      <alignment horizontal="center" vertical="center"/>
    </xf>
    <xf numFmtId="1" fontId="9" fillId="0" borderId="1" xfId="0" applyNumberFormat="1" applyFont="1" applyFill="1" applyBorder="1" applyAlignment="1" applyProtection="1">
      <alignment horizontal="left" vertical="center" wrapText="1"/>
    </xf>
    <xf numFmtId="0" fontId="8" fillId="13" borderId="1" xfId="3" applyNumberFormat="1" applyFont="1" applyFill="1" applyBorder="1" applyAlignment="1" applyProtection="1">
      <alignment horizontal="center" vertical="center" wrapText="1"/>
      <protection locked="0"/>
    </xf>
    <xf numFmtId="3" fontId="8" fillId="0" borderId="1" xfId="3" applyNumberFormat="1" applyFont="1" applyFill="1" applyBorder="1" applyAlignment="1" applyProtection="1">
      <alignment horizontal="center" vertical="center" wrapText="1"/>
    </xf>
    <xf numFmtId="4" fontId="8" fillId="0" borderId="1" xfId="3" applyNumberFormat="1" applyFont="1" applyFill="1" applyBorder="1" applyAlignment="1" applyProtection="1">
      <alignment horizontal="right" vertical="center" wrapText="1"/>
    </xf>
    <xf numFmtId="4" fontId="8" fillId="0" borderId="1" xfId="5" applyNumberFormat="1" applyFont="1" applyFill="1" applyBorder="1" applyAlignment="1" applyProtection="1">
      <alignment horizontal="center" vertical="center"/>
      <protection locked="0"/>
    </xf>
    <xf numFmtId="4" fontId="7" fillId="0" borderId="1" xfId="0" applyNumberFormat="1" applyFont="1" applyFill="1" applyBorder="1" applyAlignment="1" applyProtection="1">
      <alignment horizontal="right" vertical="center"/>
    </xf>
    <xf numFmtId="0" fontId="7" fillId="0" borderId="1" xfId="0" applyFont="1" applyFill="1" applyBorder="1" applyAlignment="1" applyProtection="1">
      <alignment horizontal="center" vertical="center"/>
    </xf>
    <xf numFmtId="0" fontId="8" fillId="2" borderId="1" xfId="0" applyFont="1" applyFill="1" applyBorder="1" applyAlignment="1" applyProtection="1">
      <alignment horizontal="center" vertical="center"/>
    </xf>
    <xf numFmtId="0" fontId="9" fillId="0" borderId="1" xfId="0" applyFont="1" applyFill="1" applyBorder="1" applyAlignment="1" applyProtection="1">
      <alignment horizontal="left" vertical="center"/>
    </xf>
    <xf numFmtId="0" fontId="8" fillId="13" borderId="1" xfId="3" applyNumberFormat="1" applyFont="1" applyFill="1" applyBorder="1" applyAlignment="1" applyProtection="1">
      <alignment horizontal="center" vertical="center" wrapText="1"/>
    </xf>
    <xf numFmtId="0" fontId="2" fillId="0" borderId="1" xfId="5" applyNumberFormat="1" applyFont="1" applyFill="1" applyBorder="1" applyAlignment="1" applyProtection="1">
      <alignment horizontal="center" vertical="center" wrapText="1"/>
    </xf>
    <xf numFmtId="0" fontId="9" fillId="0" borderId="1" xfId="0" applyNumberFormat="1" applyFont="1" applyFill="1" applyBorder="1" applyAlignment="1" applyProtection="1">
      <alignment horizontal="left" vertical="center"/>
    </xf>
    <xf numFmtId="0" fontId="2" fillId="13" borderId="1" xfId="5" applyNumberFormat="1" applyFont="1" applyFill="1" applyBorder="1" applyAlignment="1" applyProtection="1">
      <alignment horizontal="center" vertical="center" wrapText="1"/>
    </xf>
    <xf numFmtId="0" fontId="8" fillId="0" borderId="1" xfId="3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 applyProtection="1">
      <alignment horizontal="left" vertical="center" wrapText="1"/>
    </xf>
    <xf numFmtId="0" fontId="8" fillId="13" borderId="1" xfId="3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</xf>
    <xf numFmtId="1" fontId="2" fillId="13" borderId="1" xfId="5" applyNumberFormat="1" applyFont="1" applyFill="1" applyBorder="1" applyAlignment="1" applyProtection="1">
      <alignment horizontal="center" vertical="center" wrapText="1"/>
    </xf>
    <xf numFmtId="4" fontId="8" fillId="13" borderId="1" xfId="3" applyNumberFormat="1" applyFont="1" applyFill="1" applyBorder="1" applyAlignment="1" applyProtection="1">
      <alignment horizontal="right" vertical="center" wrapText="1"/>
    </xf>
    <xf numFmtId="0" fontId="13" fillId="15" borderId="1" xfId="3" applyFont="1" applyFill="1" applyBorder="1" applyAlignment="1" applyProtection="1">
      <alignment horizontal="left" vertical="center"/>
    </xf>
    <xf numFmtId="0" fontId="7" fillId="13" borderId="2" xfId="0" applyFont="1" applyFill="1" applyBorder="1" applyAlignment="1" applyProtection="1">
      <alignment horizontal="center" vertical="center"/>
    </xf>
    <xf numFmtId="0" fontId="7" fillId="13" borderId="3" xfId="0" applyFont="1" applyFill="1" applyBorder="1" applyAlignment="1" applyProtection="1">
      <alignment horizontal="center" vertical="center"/>
    </xf>
    <xf numFmtId="0" fontId="8" fillId="0" borderId="2" xfId="0" applyFont="1" applyFill="1" applyBorder="1" applyAlignment="1" applyProtection="1">
      <alignment horizontal="center" vertical="center"/>
      <protection locked="0"/>
    </xf>
    <xf numFmtId="0" fontId="8" fillId="0" borderId="3" xfId="0" applyFont="1" applyFill="1" applyBorder="1" applyAlignment="1" applyProtection="1">
      <alignment horizontal="center" vertical="center"/>
      <protection locked="0"/>
    </xf>
    <xf numFmtId="0" fontId="8" fillId="13" borderId="2" xfId="0" applyFont="1" applyFill="1" applyBorder="1" applyAlignment="1" applyProtection="1">
      <alignment horizontal="left" vertical="center" wrapText="1"/>
    </xf>
    <xf numFmtId="0" fontId="8" fillId="13" borderId="3" xfId="0" applyFont="1" applyFill="1" applyBorder="1" applyAlignment="1" applyProtection="1">
      <alignment horizontal="left" vertical="center" wrapText="1"/>
    </xf>
    <xf numFmtId="4" fontId="7" fillId="13" borderId="1" xfId="5" applyNumberFormat="1" applyFont="1" applyFill="1" applyBorder="1" applyAlignment="1" applyProtection="1">
      <alignment horizontal="center" vertical="center"/>
      <protection locked="0"/>
    </xf>
    <xf numFmtId="1" fontId="2" fillId="0" borderId="1" xfId="5" applyNumberFormat="1" applyFont="1" applyFill="1" applyBorder="1" applyAlignment="1" applyProtection="1">
      <alignment horizontal="center" vertical="center"/>
    </xf>
    <xf numFmtId="1" fontId="7" fillId="0" borderId="1" xfId="0" applyNumberFormat="1" applyFont="1" applyFill="1" applyBorder="1" applyAlignment="1" applyProtection="1">
      <alignment horizontal="left" vertical="center" wrapText="1"/>
    </xf>
    <xf numFmtId="4" fontId="7" fillId="13" borderId="1" xfId="3" applyNumberFormat="1" applyFont="1" applyFill="1" applyBorder="1" applyAlignment="1" applyProtection="1">
      <alignment horizontal="right" vertical="center" wrapText="1"/>
    </xf>
    <xf numFmtId="1" fontId="8" fillId="13" borderId="1" xfId="0" applyNumberFormat="1" applyFont="1" applyFill="1" applyBorder="1" applyAlignment="1" applyProtection="1">
      <alignment horizontal="left" vertical="center" wrapText="1"/>
    </xf>
    <xf numFmtId="3" fontId="7" fillId="13" borderId="2" xfId="3" applyNumberFormat="1" applyFont="1" applyFill="1" applyBorder="1" applyAlignment="1" applyProtection="1">
      <alignment horizontal="center" vertical="center" wrapText="1"/>
    </xf>
    <xf numFmtId="3" fontId="7" fillId="13" borderId="3" xfId="3" applyNumberFormat="1" applyFont="1" applyFill="1" applyBorder="1" applyAlignment="1" applyProtection="1">
      <alignment horizontal="center" vertical="center" wrapText="1"/>
    </xf>
    <xf numFmtId="1" fontId="7" fillId="0" borderId="1" xfId="0" applyNumberFormat="1" applyFont="1" applyFill="1" applyBorder="1" applyAlignment="1" applyProtection="1">
      <alignment horizontal="center" vertical="center" wrapText="1"/>
    </xf>
    <xf numFmtId="0" fontId="7" fillId="13" borderId="1" xfId="0" applyFont="1" applyFill="1" applyBorder="1" applyAlignment="1" applyProtection="1">
      <alignment horizontal="center" vertical="center"/>
    </xf>
    <xf numFmtId="0" fontId="8" fillId="13" borderId="1" xfId="0" applyFont="1" applyFill="1" applyBorder="1" applyAlignment="1" applyProtection="1">
      <alignment horizontal="left" vertical="center" wrapText="1"/>
    </xf>
    <xf numFmtId="1" fontId="7" fillId="13" borderId="1" xfId="0" applyNumberFormat="1" applyFont="1" applyFill="1" applyBorder="1" applyAlignment="1" applyProtection="1">
      <alignment horizontal="left" vertical="center" wrapText="1"/>
    </xf>
    <xf numFmtId="3" fontId="7" fillId="13" borderId="1" xfId="3" applyNumberFormat="1" applyFont="1" applyFill="1" applyBorder="1" applyAlignment="1" applyProtection="1">
      <alignment horizontal="center" vertical="center" wrapText="1"/>
      <protection locked="0"/>
    </xf>
    <xf numFmtId="0" fontId="12" fillId="15" borderId="1" xfId="3" applyFont="1" applyFill="1" applyBorder="1" applyAlignment="1" applyProtection="1">
      <alignment horizontal="left" vertical="center" wrapText="1"/>
    </xf>
    <xf numFmtId="0" fontId="8" fillId="13" borderId="1" xfId="0" applyFont="1" applyFill="1" applyBorder="1" applyAlignment="1" applyProtection="1">
      <alignment horizontal="left" vertical="center"/>
    </xf>
  </cellXfs>
  <cellStyles count="10">
    <cellStyle name="Currency" xfId="1" builtinId="4"/>
    <cellStyle name="Currency 2" xfId="8"/>
    <cellStyle name="Currency 3" xfId="9"/>
    <cellStyle name="Hyperlink" xfId="2" builtinId="8"/>
    <cellStyle name="New Item" xfId="6"/>
    <cellStyle name="Normal" xfId="0" builtinId="0"/>
    <cellStyle name="Normal 2" xfId="4"/>
    <cellStyle name="Normal 2 2" xfId="3"/>
    <cellStyle name="Normal 3" xfId="5"/>
    <cellStyle name="Style 1" xfId="7"/>
  </cellStyles>
  <dxfs count="230"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ont>
        <b/>
        <i val="0"/>
        <color rgb="FF009900"/>
      </font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ill>
        <patternFill>
          <bgColor rgb="FFCCFFC5"/>
        </patternFill>
      </fill>
    </dxf>
    <dxf>
      <fill>
        <patternFill>
          <bgColor rgb="FFFFFF99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17" Type="http://schemas.openxmlformats.org/officeDocument/2006/relationships/hyperlink" Target="https://www.dropbox.com/s/saai9mz32pttqb2/20824590194%20Extra%20Heavy%20Mayonnaise%204%20ct%201%20gal.pdf?dl=0" TargetMode="External"/><Relationship Id="rId21" Type="http://schemas.openxmlformats.org/officeDocument/2006/relationships/hyperlink" Target="http://bbuds.com/wp-content/uploads/2013/07/Buttermist.pdf" TargetMode="External"/><Relationship Id="rId324" Type="http://schemas.openxmlformats.org/officeDocument/2006/relationships/hyperlink" Target="https://www.dropbox.com/s/4dlg60uiwhlz3a0/BnJ%20Foods%20-%20Buy%20American%20Act.pdf?dl=0" TargetMode="External"/><Relationship Id="rId531" Type="http://schemas.openxmlformats.org/officeDocument/2006/relationships/hyperlink" Target="https://www.dropbox.com/s/j3pn756uxyllcyo/312224%20broccoli.pdf?dl=0" TargetMode="External"/><Relationship Id="rId629" Type="http://schemas.openxmlformats.org/officeDocument/2006/relationships/hyperlink" Target="https://www.dropbox.com/s/9rhnbmxbugova5b/7805-pierce-oven-roasted-chicken-wings.pdf?dl=0" TargetMode="External"/><Relationship Id="rId170" Type="http://schemas.openxmlformats.org/officeDocument/2006/relationships/hyperlink" Target="https://www.dropbox.com/s/u7hhvl0sfj5u2fg/Jones%20018859.pdf?dl=0" TargetMode="External"/><Relationship Id="rId268" Type="http://schemas.openxmlformats.org/officeDocument/2006/relationships/hyperlink" Target="https://www.dropbox.com/s/xhj9ypurrgn64qm/Bake%20Crafters%20Hoagie%20%204062%2007062017.pdf?dl=0" TargetMode="External"/><Relationship Id="rId475" Type="http://schemas.openxmlformats.org/officeDocument/2006/relationships/hyperlink" Target="https://www.dropbox.com/s/cr0g9hmi2vdqrh9/General%20Mills.pdf?dl=0" TargetMode="External"/><Relationship Id="rId32" Type="http://schemas.openxmlformats.org/officeDocument/2006/relationships/hyperlink" Target="https://www.dropbox.com/s/onneq2gukyqktsu/UDI%27S%20Buns%20and%20Bagels%20Spec%20sheets.pdf?dl=0" TargetMode="External"/><Relationship Id="rId128" Type="http://schemas.openxmlformats.org/officeDocument/2006/relationships/hyperlink" Target="https://www.dropbox.com/s/u1wzeplxdquq4kw/Upstate%20Straw%209816.pdf?dl=0" TargetMode="External"/><Relationship Id="rId335" Type="http://schemas.openxmlformats.org/officeDocument/2006/relationships/hyperlink" Target="https://www.dropbox.com/s/8lphzcazhuseodu/Kelloggs%20granola%20PC%20Buy%20American%20041218.pdf?dl=0" TargetMode="External"/><Relationship Id="rId542" Type="http://schemas.openxmlformats.org/officeDocument/2006/relationships/hyperlink" Target="https://www.dropbox.com/s/zw30p08xyo00e93/Sugar%20Foods.pdf?dl=0" TargetMode="External"/><Relationship Id="rId181" Type="http://schemas.openxmlformats.org/officeDocument/2006/relationships/hyperlink" Target="https://www.dropbox.com/s/6dkzej8s29n4zur/Taco%20tubs.pdf?dl=0" TargetMode="External"/><Relationship Id="rId402" Type="http://schemas.openxmlformats.org/officeDocument/2006/relationships/hyperlink" Target="https://www.dropbox.com/s/dg7k2st552afrky/Hadley%20Farms.pdf?dl=0" TargetMode="External"/><Relationship Id="rId279" Type="http://schemas.openxmlformats.org/officeDocument/2006/relationships/hyperlink" Target="https://www.dropbox.com/s/5lkxpd5jdzfxfe9/21000011544%20-%20Kraft%20LDR%20Ranch%20Dressing.pdf?dl=0" TargetMode="External"/><Relationship Id="rId486" Type="http://schemas.openxmlformats.org/officeDocument/2006/relationships/hyperlink" Target="https://www.dropbox.com/s/rk2ph38mc2k920q/Pacific%20Coast%20Producers.pdf?dl=0" TargetMode="External"/><Relationship Id="rId43" Type="http://schemas.openxmlformats.org/officeDocument/2006/relationships/hyperlink" Target="https://www.dropbox.com/s/afyqicn2jcchmqd/13457%20Biscuit.pdf?dl=0" TargetMode="External"/><Relationship Id="rId139" Type="http://schemas.openxmlformats.org/officeDocument/2006/relationships/hyperlink" Target="https://www.dropbox.com/s/m4c8ae1sm7bnknh/Kens%20Ital%20pkt.pdf?dl=0" TargetMode="External"/><Relationship Id="rId346" Type="http://schemas.openxmlformats.org/officeDocument/2006/relationships/hyperlink" Target="https://www.dropbox.com/s/cs8nyxc2uckh8wc/KENS.pdf?dl=0" TargetMode="External"/><Relationship Id="rId553" Type="http://schemas.openxmlformats.org/officeDocument/2006/relationships/hyperlink" Target="https://www.dropbox.com/s/0qgr9td9iia5rm4/Kayem.pdf?dl=0" TargetMode="External"/><Relationship Id="rId192" Type="http://schemas.openxmlformats.org/officeDocument/2006/relationships/hyperlink" Target="https://www.dropbox.com/s/omsjv13m7ip7r1m/nardone%205%20round%205WRMNY2%2007182017.pdf?dl=0" TargetMode="External"/><Relationship Id="rId206" Type="http://schemas.openxmlformats.org/officeDocument/2006/relationships/hyperlink" Target="https://www.dropbox.com/s/yy12wha3e565tz8/Product_Specification_10071179430018.pdf?dl=0" TargetMode="External"/><Relationship Id="rId413" Type="http://schemas.openxmlformats.org/officeDocument/2006/relationships/hyperlink" Target="https://www.dropbox.com/s/f3nwwy8pq929zbx/LW%2002120.pdf?dl=0" TargetMode="External"/><Relationship Id="rId497" Type="http://schemas.openxmlformats.org/officeDocument/2006/relationships/hyperlink" Target="https://www.dropbox.com/s/pqyrcvwglxv5jyt/Butterball%20Buy%20American%20Cert%202019.pdf?dl=0" TargetMode="External"/><Relationship Id="rId620" Type="http://schemas.openxmlformats.org/officeDocument/2006/relationships/hyperlink" Target="https://www.dropbox.com/s/pousahsgi75yyc7/Tyson%20Item%20666010-0928%20%2816660100928%29.pdf?dl=0" TargetMode="External"/><Relationship Id="rId357" Type="http://schemas.openxmlformats.org/officeDocument/2006/relationships/hyperlink" Target="https://www.dropbox.com/s/isqp0r3atise8ak/BAKE%20CRAFTERS.pdf?dl=0" TargetMode="External"/><Relationship Id="rId54" Type="http://schemas.openxmlformats.org/officeDocument/2006/relationships/hyperlink" Target="https://www.dropbox.com/s/ggr8xg2xi8mb2tl/8320001_-_pf_wg_blueberry.pdf?dl=0" TargetMode="External"/><Relationship Id="rId217" Type="http://schemas.openxmlformats.org/officeDocument/2006/relationships/hyperlink" Target="https://www.dropbox.com/s/dd1hzk9cbvqhd0b/Simply%20Chex%20Spicy.pdf?dl=0" TargetMode="External"/><Relationship Id="rId564" Type="http://schemas.openxmlformats.org/officeDocument/2006/relationships/hyperlink" Target="https://www.dropbox.com/s/mgy5s4s5hik9jar/027829%20-%20Sweet%20Potato%20Lattice.pdf?dl=0" TargetMode="External"/><Relationship Id="rId424" Type="http://schemas.openxmlformats.org/officeDocument/2006/relationships/hyperlink" Target="https://www.dropbox.com/s/91ny1eqpwf1nnca/RICH%27S.pdf?dl=0" TargetMode="External"/><Relationship Id="rId631" Type="http://schemas.openxmlformats.org/officeDocument/2006/relationships/hyperlink" Target="https://www.dropbox.com/s/1incsz1uiohiua4/Tyson%20Item%20036864-0928%20%2810368640928%29.pdf?dl=0" TargetMode="External"/><Relationship Id="rId270" Type="http://schemas.openxmlformats.org/officeDocument/2006/relationships/hyperlink" Target="https://www.dropbox.com/s/bgbyp97twglafc5/19001%20912_5g%20Fresh%20Buttery%20Taste%20Spread%20100318.pdf?dl=0" TargetMode="External"/><Relationship Id="rId65" Type="http://schemas.openxmlformats.org/officeDocument/2006/relationships/hyperlink" Target="https://www.dropbox.com/s/1pih26jhdzp20rl/Vie%20de%20France%208250.pdf?dl=0" TargetMode="External"/><Relationship Id="rId130" Type="http://schemas.openxmlformats.org/officeDocument/2006/relationships/hyperlink" Target="https://www.dropbox.com/s/5z2w8zgfp2g9oy4/Upstate%20Van%20bulk%209866.pdf?dl=0" TargetMode="External"/><Relationship Id="rId368" Type="http://schemas.openxmlformats.org/officeDocument/2006/relationships/hyperlink" Target="https://www.dropbox.com/s/cvlcdnfa5jnoqmo/Sky%20Blue.pdf?dl=0" TargetMode="External"/><Relationship Id="rId575" Type="http://schemas.openxmlformats.org/officeDocument/2006/relationships/hyperlink" Target="https://www.dropbox.com/s/59wxww0bzq73uu0/Perdue%20Buy%20American%20Perdue%202018.pdf?dl=0" TargetMode="External"/><Relationship Id="rId228" Type="http://schemas.openxmlformats.org/officeDocument/2006/relationships/hyperlink" Target="https://www.dropbox.com/s/sp2mkgvwc0sdqol/Cookie%20JJ%2004912%20Candy%201%20oz%2006282017.pdf?dl=0" TargetMode="External"/><Relationship Id="rId435" Type="http://schemas.openxmlformats.org/officeDocument/2006/relationships/hyperlink" Target="https://www.dropbox.com/s/wzq4q28x67d46eq/RED%20GOLD.pdf?dl=0" TargetMode="External"/><Relationship Id="rId642" Type="http://schemas.openxmlformats.org/officeDocument/2006/relationships/hyperlink" Target="https://www.dropbox.com/s/ydc816x5rluza2t/RFDoritos_SpicySweet_Chili_PFS_%2849093%29_012019.pdf?dl=0" TargetMode="External"/><Relationship Id="rId281" Type="http://schemas.openxmlformats.org/officeDocument/2006/relationships/hyperlink" Target="https://www.dropbox.com/s/ak6h9gid7rtj5t7/Simplot%20Baby%20Bakers.pdf?dl=0" TargetMode="External"/><Relationship Id="rId502" Type="http://schemas.openxmlformats.org/officeDocument/2006/relationships/hyperlink" Target="http://www.espn.com/nfl/draft2019/story/_/id/26472024/ranking-teams-most-likely-make-trades-2019-nfl-drafthttps:/www.dropbox.com/s/d7lb0vpe0xjmd2n/ConAgra%20%283%29.pdf?dl=0" TargetMode="External"/><Relationship Id="rId76" Type="http://schemas.openxmlformats.org/officeDocument/2006/relationships/hyperlink" Target="https://www.dropbox.com/s/oa1u1gy2nyvww8v/WWB5160%20WG%20Breakfast%20Bun.pdf?dl=0" TargetMode="External"/><Relationship Id="rId141" Type="http://schemas.openxmlformats.org/officeDocument/2006/relationships/hyperlink" Target="https://www.dropbox.com/s/8hr02t6dzbqfrdj/Kens%20Balsalmic%20pkt.pdf?dl=0" TargetMode="External"/><Relationship Id="rId379" Type="http://schemas.openxmlformats.org/officeDocument/2006/relationships/hyperlink" Target="https://www.dropbox.com/s/oqqf90yhg1ro1s6/General%20Mills.pdf?dl=0" TargetMode="External"/><Relationship Id="rId586" Type="http://schemas.openxmlformats.org/officeDocument/2006/relationships/hyperlink" Target="https://www.dropbox.com/s/oqqf90yhg1ro1s6/General%20Mills.pdf?dl=0" TargetMode="External"/><Relationship Id="rId7" Type="http://schemas.openxmlformats.org/officeDocument/2006/relationships/hyperlink" Target="http://techsheets.simplot.com/Food_Group/10071179027829-K12.pdf" TargetMode="External"/><Relationship Id="rId239" Type="http://schemas.openxmlformats.org/officeDocument/2006/relationships/hyperlink" Target="https://www.dropbox.com/s/lmlwy5ooz2bwz97/Cheddar%20Goldfish.pdf?dl=0" TargetMode="External"/><Relationship Id="rId446" Type="http://schemas.openxmlformats.org/officeDocument/2006/relationships/hyperlink" Target="https://www.dropbox.com/s/x0y9367e1v40gda/High%20Liner.pdf?dl=0" TargetMode="External"/><Relationship Id="rId653" Type="http://schemas.openxmlformats.org/officeDocument/2006/relationships/hyperlink" Target="https://www.dropbox.com/s/nasqzl0s4vab594/Tyson%20Buy%20American%20-%20NHBG.pdf?dl=0" TargetMode="External"/><Relationship Id="rId292" Type="http://schemas.openxmlformats.org/officeDocument/2006/relationships/hyperlink" Target="https://www.dropbox.com/s/5tj7ptkss1c3iex/Trio%20Cheese%20Sauce%208%20x%2032%20ounces%20_%20Trio%20_%20Nestl%C3%A9%20Professional.pdf?dl=0" TargetMode="External"/><Relationship Id="rId306" Type="http://schemas.openxmlformats.org/officeDocument/2006/relationships/hyperlink" Target="https://www.dropbox.com/s/0yjccb1991msg5s/AFS%2072003%28%206-PACK%29%20%26%2082003%28%202-PACK%29%20GENERAL%20TSO%20CHICKEN%20WG%20%20%20%28%2009-14-2017%29.pdf?dl=0" TargetMode="External"/><Relationship Id="rId87" Type="http://schemas.openxmlformats.org/officeDocument/2006/relationships/hyperlink" Target="https://www.dropbox.com/s/ocrhjwy374bgtwr/RK.pdf?dl=0" TargetMode="External"/><Relationship Id="rId513" Type="http://schemas.openxmlformats.org/officeDocument/2006/relationships/hyperlink" Target="https://www.dropbox.com/s/xjmiy1kyi1l58c0/BRAKEBUSH.pdf?dl=0" TargetMode="External"/><Relationship Id="rId597" Type="http://schemas.openxmlformats.org/officeDocument/2006/relationships/hyperlink" Target="https://www.dropbox.com/s/0gndb3qu998hh9e/Foster%20Farms%20corn%20dog.pdf?dl=0" TargetMode="External"/><Relationship Id="rId152" Type="http://schemas.openxmlformats.org/officeDocument/2006/relationships/hyperlink" Target="https://www.dropbox.com/s/6zf7q8cdrhrnevt/2417_Smart-PicksFlame-Broiled-Chicken-Breast-Dipper-With-Teriyaki.pdf?dl=0" TargetMode="External"/><Relationship Id="rId457" Type="http://schemas.openxmlformats.org/officeDocument/2006/relationships/hyperlink" Target="https://www.dropbox.com/s/93wsq2gfjkxms9r/Campbell%27s.pdf?dl=0" TargetMode="External"/><Relationship Id="rId14" Type="http://schemas.openxmlformats.org/officeDocument/2006/relationships/hyperlink" Target="https://www.dropbox.com/s/73zywmuvfwcbge8/Bakecrafter%203357%20Pullman%2007052017.pdf?dl=0" TargetMode="External"/><Relationship Id="rId317" Type="http://schemas.openxmlformats.org/officeDocument/2006/relationships/hyperlink" Target="https://www.dropbox.com/s/nluqp6rd2ji8ref/91322%20Spaghetti%20USDA%20FOMULATION%20DOC_07312013.pdf?dl=0" TargetMode="External"/><Relationship Id="rId524" Type="http://schemas.openxmlformats.org/officeDocument/2006/relationships/hyperlink" Target="https://www.dropbox.com/s/ckcrsnnx9bf79xc/Kraft%20Buy%20American%20Letter%20-%20Approved%20Items.pdf?dl=0" TargetMode="External"/><Relationship Id="rId98" Type="http://schemas.openxmlformats.org/officeDocument/2006/relationships/hyperlink" Target="https://www.dropbox.com/s/0phqedghwwd89wt/Crunchy%20Clusters.pdf?dl=0" TargetMode="External"/><Relationship Id="rId163" Type="http://schemas.openxmlformats.org/officeDocument/2006/relationships/hyperlink" Target="https://www.dropbox.com/s/kkp87j9tq7klrcp/Armour%2048169_low_sodium_beef.pdf?dl=0" TargetMode="External"/><Relationship Id="rId370" Type="http://schemas.openxmlformats.org/officeDocument/2006/relationships/hyperlink" Target="https://www.dropbox.com/s/cvlcdnfa5jnoqmo/Sky%20Blue.pdf?dl=0" TargetMode="External"/><Relationship Id="rId230" Type="http://schemas.openxmlformats.org/officeDocument/2006/relationships/hyperlink" Target="https://www.dropbox.com/s/itkmq64ymwpgvpt/Cookie%20JJ%2014922%20Candy%201.85%20oz%2006282017.pdf?dl=0" TargetMode="External"/><Relationship Id="rId468" Type="http://schemas.openxmlformats.org/officeDocument/2006/relationships/hyperlink" Target="https://www.dropbox.com/s/vifa3vmevp4dpgo/Schwan%27s.pdf?dl=0" TargetMode="External"/><Relationship Id="rId25" Type="http://schemas.openxmlformats.org/officeDocument/2006/relationships/hyperlink" Target="https://www.dropbox.com/s/mwwhzlbwt1pmmu1/Barilla%20Gluten%20Free%20spec.pdf?dl=0" TargetMode="External"/><Relationship Id="rId328" Type="http://schemas.openxmlformats.org/officeDocument/2006/relationships/hyperlink" Target="https://www.dropbox.com/s/70lygd27mg21gaa/Buy%20American_FritoLay_1-5-18.pdf?dl=0" TargetMode="External"/><Relationship Id="rId535" Type="http://schemas.openxmlformats.org/officeDocument/2006/relationships/hyperlink" Target="https://www.dropbox.com/s/ruljpmqw4w1qxy6/Simplot.pdf?dl=0" TargetMode="External"/><Relationship Id="rId174" Type="http://schemas.openxmlformats.org/officeDocument/2006/relationships/hyperlink" Target="https://www.dropbox.com/s/ek7ju0rsiql4zn8/LOL%20Cheddar%20Cheese%20Sauce%20RS%20Pouch.pdf?dl=0" TargetMode="External"/><Relationship Id="rId381" Type="http://schemas.openxmlformats.org/officeDocument/2006/relationships/hyperlink" Target="https://www.dropbox.com/s/oqqf90yhg1ro1s6/General%20Mills.pdf?dl=0" TargetMode="External"/><Relationship Id="rId602" Type="http://schemas.openxmlformats.org/officeDocument/2006/relationships/hyperlink" Target="https://www.dropbox.com/s/nasqzl0s4vab594/Tyson%20Buy%20American%20-%20NHBG.pdf?dl=0" TargetMode="External"/><Relationship Id="rId241" Type="http://schemas.openxmlformats.org/officeDocument/2006/relationships/hyperlink" Target="https://www.dropbox.com/s/k1n72btrp8hh8uw/Pretzel%20Goldfish.pdf?dl=0" TargetMode="External"/><Relationship Id="rId479" Type="http://schemas.openxmlformats.org/officeDocument/2006/relationships/hyperlink" Target="https://www.dropbox.com/s/1guvb5vabzsc32j/Eagle%20%28Popcorn%20Indy%29.pdf?dl=0" TargetMode="External"/><Relationship Id="rId36" Type="http://schemas.openxmlformats.org/officeDocument/2006/relationships/hyperlink" Target="https://www.dropbox.com/s/yfluv0mloha72vb/BakedRuffles_CSC_.8%20oz.%20_%2856882%29_012019.pdf?dl=0" TargetMode="External"/><Relationship Id="rId339" Type="http://schemas.openxmlformats.org/officeDocument/2006/relationships/hyperlink" Target="https://www.dropbox.com/s/jlw088mne4vgwym/Buy%20American_Near%20East_012018.pdf?dl=0" TargetMode="External"/><Relationship Id="rId546" Type="http://schemas.openxmlformats.org/officeDocument/2006/relationships/hyperlink" Target="https://www.dropbox.com/s/y501edj1afj6bug/JSB%20Buy%20American%20Form.pdf?dl=0" TargetMode="External"/><Relationship Id="rId101" Type="http://schemas.openxmlformats.org/officeDocument/2006/relationships/hyperlink" Target="https://www.dropbox.com/s/1ftobmvjrn74awc/BB%20muffin%2002661.pdf?dl=0" TargetMode="External"/><Relationship Id="rId185" Type="http://schemas.openxmlformats.org/officeDocument/2006/relationships/hyperlink" Target="https://www.dropbox.com/s/oa4bzxtht9k2azv/Big%20Daddy%2078985.pdf?dl=0" TargetMode="External"/><Relationship Id="rId406" Type="http://schemas.openxmlformats.org/officeDocument/2006/relationships/hyperlink" Target="https://www.dropbox.com/s/cr6d43jwe80lmyc/J%26J.pdf?dl=0" TargetMode="External"/><Relationship Id="rId392" Type="http://schemas.openxmlformats.org/officeDocument/2006/relationships/hyperlink" Target="https://www.dropbox.com/s/lwyf1wuzk14guvx/McCain.pdf?dl=0" TargetMode="External"/><Relationship Id="rId613" Type="http://schemas.openxmlformats.org/officeDocument/2006/relationships/hyperlink" Target="https://www.dropbox.com/s/9djcfgnvp16l00w/Dakota%20Growers.pdf?dl=0" TargetMode="External"/><Relationship Id="rId252" Type="http://schemas.openxmlformats.org/officeDocument/2006/relationships/hyperlink" Target="https://www.dropbox.com/s/yolscq8attgqk6n/Pop%20Tart%20BB%202%20pack.pdf?dl=0" TargetMode="External"/><Relationship Id="rId47" Type="http://schemas.openxmlformats.org/officeDocument/2006/relationships/hyperlink" Target="https://www.dropbox.com/s/c44yt0618bb08l8/Vie%20de%20France%208251.pdf?dl=0" TargetMode="External"/><Relationship Id="rId112" Type="http://schemas.openxmlformats.org/officeDocument/2006/relationships/hyperlink" Target="https://www.dropbox.com/s/fzns9v2pba8s4yn/DC%20Syrup.pdf?dl=0" TargetMode="External"/><Relationship Id="rId557" Type="http://schemas.openxmlformats.org/officeDocument/2006/relationships/hyperlink" Target="https://www.dropbox.com/s/voumz4kyp3oq9kp/Bongards%20.pdf?dl=0" TargetMode="External"/><Relationship Id="rId196" Type="http://schemas.openxmlformats.org/officeDocument/2006/relationships/hyperlink" Target="https://www.dropbox.com/s/90djw4t30w4lxgu/77387%2012671%20MAX%20Stuffed%20Crust%20Cheese.pdf?dl=0" TargetMode="External"/><Relationship Id="rId417" Type="http://schemas.openxmlformats.org/officeDocument/2006/relationships/hyperlink" Target="https://www.dropbox.com/s/91ny1eqpwf1nnca/RICH%27S.pdf?dl=0" TargetMode="External"/><Relationship Id="rId624" Type="http://schemas.openxmlformats.org/officeDocument/2006/relationships/hyperlink" Target="https://www.dropbox.com/s/ksgmvpi67vvdta3/102_egg_hard_cooked.pdf?dl=0" TargetMode="External"/><Relationship Id="rId263" Type="http://schemas.openxmlformats.org/officeDocument/2006/relationships/hyperlink" Target="https://www.dropbox.com/s/n7nj22ne42qe6sn/Product-OIF00024A.pdf?dl=0" TargetMode="External"/><Relationship Id="rId470" Type="http://schemas.openxmlformats.org/officeDocument/2006/relationships/hyperlink" Target="https://www.dropbox.com/s/ci5h97oud8blnvz/ConAgra.pdf?dl=0" TargetMode="External"/><Relationship Id="rId58" Type="http://schemas.openxmlformats.org/officeDocument/2006/relationships/hyperlink" Target="https://www.dropbox.com/s/a8oyplyzgr9l66o/WGHAM168%20WG%20WW%20Hamburger%20Bun.pdf?dl=0" TargetMode="External"/><Relationship Id="rId123" Type="http://schemas.openxmlformats.org/officeDocument/2006/relationships/hyperlink" Target="https://www.dropbox.com/s/rioq2agzttyub88/HIGH%20LINER%20G1042DF.pdf?dl=0" TargetMode="External"/><Relationship Id="rId330" Type="http://schemas.openxmlformats.org/officeDocument/2006/relationships/hyperlink" Target="https://www.dropbox.com/s/70lygd27mg21gaa/Buy%20American_FritoLay_1-5-18.pdf?dl=0" TargetMode="External"/><Relationship Id="rId568" Type="http://schemas.openxmlformats.org/officeDocument/2006/relationships/hyperlink" Target="https://www.dropbox.com/s/nasqzl0s4vab594/Tyson%20Buy%20American%20-%20NHBG.pdf?dl=0" TargetMode="External"/><Relationship Id="rId428" Type="http://schemas.openxmlformats.org/officeDocument/2006/relationships/hyperlink" Target="https://www.dropbox.com/s/lwyf1wuzk14guvx/McCain.pdf?dl=0" TargetMode="External"/><Relationship Id="rId635" Type="http://schemas.openxmlformats.org/officeDocument/2006/relationships/hyperlink" Target="https://www.dropbox.com/s/nhcnvjttpikqs6y/Diamond%20Crystal.pdf?dl=0" TargetMode="External"/><Relationship Id="rId232" Type="http://schemas.openxmlformats.org/officeDocument/2006/relationships/hyperlink" Target="https://www.dropbox.com/s/beeotkmq4t22l8j/Cookie%20JJ%2014925%20Sugar%201.85%20oz%2006282017.pdf?dl=0" TargetMode="External"/><Relationship Id="rId274" Type="http://schemas.openxmlformats.org/officeDocument/2006/relationships/hyperlink" Target="https://www.dropbox.com/s/j71ryvk9ui0a5ro/2100001149%20Creamy%20Caesar%20PSR.pdf?dl=0" TargetMode="External"/><Relationship Id="rId481" Type="http://schemas.openxmlformats.org/officeDocument/2006/relationships/hyperlink" Target="https://www.dropbox.com/s/jbe56lr388bzaqh/SA%20Piazza.pdf?dl=0" TargetMode="External"/><Relationship Id="rId27" Type="http://schemas.openxmlformats.org/officeDocument/2006/relationships/hyperlink" Target="https://www.dropbox.com/s/xlfj7l86x0wl4jg/Pillsbury%20Chocolate%20Crescent.pdf?dl=0" TargetMode="External"/><Relationship Id="rId69" Type="http://schemas.openxmlformats.org/officeDocument/2006/relationships/hyperlink" Target="https://www.dropbox.com/s/t9h221i7vzdvlno/Bakecrafter%20Nutrition%20for%20613.pdf?dl=0" TargetMode="External"/><Relationship Id="rId134" Type="http://schemas.openxmlformats.org/officeDocument/2006/relationships/hyperlink" Target="https://www.dropbox.com/s/h04k3821jzlg68u/Kens%20lite%20Caesar%20gals.pdf?dl=0" TargetMode="External"/><Relationship Id="rId537" Type="http://schemas.openxmlformats.org/officeDocument/2006/relationships/hyperlink" Target="https://www.dropbox.com/s/ohilevczlj5mmzw/Kraft%20Heinz.pdf?dl=0" TargetMode="External"/><Relationship Id="rId579" Type="http://schemas.openxmlformats.org/officeDocument/2006/relationships/hyperlink" Target="https://www.dropbox.com/s/qoatlck7zf6cyk9/Super%20Bakery.pdf?dl=0" TargetMode="External"/><Relationship Id="rId80" Type="http://schemas.openxmlformats.org/officeDocument/2006/relationships/hyperlink" Target="https://www.dropbox.com/s/zyddocyz1dl9sux/CTC.pdf?dl=0" TargetMode="External"/><Relationship Id="rId176" Type="http://schemas.openxmlformats.org/officeDocument/2006/relationships/hyperlink" Target="https://www.dropbox.com/s/5tvwzigrpxq0vgk/Tostitos_WGRCrispyRounds_PFS_16oz_%2862399%29_02019.pdf?dl=0" TargetMode="External"/><Relationship Id="rId341" Type="http://schemas.openxmlformats.org/officeDocument/2006/relationships/hyperlink" Target="https://www.dropbox.com/s/eiiufway7jkrqnh/Tasty%20Brands.pdf?dl=0" TargetMode="External"/><Relationship Id="rId383" Type="http://schemas.openxmlformats.org/officeDocument/2006/relationships/hyperlink" Target="https://www.dropbox.com/s/04wg667g077pckq/RED%20GOLD%20-%20REDOA1Z.pdf?dl=0" TargetMode="External"/><Relationship Id="rId439" Type="http://schemas.openxmlformats.org/officeDocument/2006/relationships/hyperlink" Target="https://www.dropbox.com/s/5aqa551isuzbaj9/Upstate.pdf?dl=0" TargetMode="External"/><Relationship Id="rId590" Type="http://schemas.openxmlformats.org/officeDocument/2006/relationships/hyperlink" Target="https://www.dropbox.com/s/ut0g6b1im38sre1/Barfresh%201-21-19%20Buy%20American%20Statement.pdf?dl=0" TargetMode="External"/><Relationship Id="rId604" Type="http://schemas.openxmlformats.org/officeDocument/2006/relationships/hyperlink" Target="..\..\..\..\..\..\..\Downloads\Asian%20Food%20Solutions-Buy%20American%20Provision%20(3.1.19).pdf" TargetMode="External"/><Relationship Id="rId646" Type="http://schemas.openxmlformats.org/officeDocument/2006/relationships/hyperlink" Target="https://www.dropbox.com/s/70lygd27mg21gaa/Buy%20American_FritoLay_1-5-18.pdf?dl=0" TargetMode="External"/><Relationship Id="rId201" Type="http://schemas.openxmlformats.org/officeDocument/2006/relationships/hyperlink" Target="https://www.dropbox.com/s/4wheo45i0qxmhlc/77387%2012680%20MAX%20Real%20Slice%20Cheese.pdf?dl=0" TargetMode="External"/><Relationship Id="rId243" Type="http://schemas.openxmlformats.org/officeDocument/2006/relationships/hyperlink" Target="https://www.dropbox.com/s/xcjapd7i91vlhhy/Strawberry%20Pom%20juice%20cup%20%2023060005.pdf?dl=0" TargetMode="External"/><Relationship Id="rId285" Type="http://schemas.openxmlformats.org/officeDocument/2006/relationships/hyperlink" Target="https://www.dropbox.com/s/0mdbp6pbp7gh8jp/14839_whole_grain_donut.pdf?dl=0" TargetMode="External"/><Relationship Id="rId450" Type="http://schemas.openxmlformats.org/officeDocument/2006/relationships/hyperlink" Target="https://www.dropbox.com/s/548gx0s9spxhsy2/BARILLA.pdf?dl=0" TargetMode="External"/><Relationship Id="rId506" Type="http://schemas.openxmlformats.org/officeDocument/2006/relationships/hyperlink" Target="https://www.dropbox.com/s/hrbq4ghp05cxsjm/Vie%20de%20franceBuy%20American%20Statement.pdf?dl=0" TargetMode="External"/><Relationship Id="rId38" Type="http://schemas.openxmlformats.org/officeDocument/2006/relationships/hyperlink" Target="https://www.dropbox.com/s/h548ctbvzkqz83r/11003cheeseybites.pdf?dl=0" TargetMode="External"/><Relationship Id="rId103" Type="http://schemas.openxmlformats.org/officeDocument/2006/relationships/hyperlink" Target="https://www.dropbox.com/s/099g9cea4vk99w0/06666.pdf?dl=0" TargetMode="External"/><Relationship Id="rId310" Type="http://schemas.openxmlformats.org/officeDocument/2006/relationships/hyperlink" Target="https://www.dropbox.com/s/e5udbl8d6e2smhd/54412%20SUPREME%20GOURMET%20WHOLE%20GRAIN%20BREADED%20CHICKEN%20PATTY%2C%20PORTIONED%20WD%2C%20FULLY%20COOKED%2C%20CN%20LABELED.pdf?dl=0" TargetMode="External"/><Relationship Id="rId492" Type="http://schemas.openxmlformats.org/officeDocument/2006/relationships/hyperlink" Target="https://www.dropbox.com/s/bqtroofvkd7oa6y/Pinnacle10023.pdf?dl=0" TargetMode="External"/><Relationship Id="rId548" Type="http://schemas.openxmlformats.org/officeDocument/2006/relationships/hyperlink" Target="https://www.dropbox.com/s/y501edj1afj6bug/JSB%20Buy%20American%20Form.pdf?dl=0" TargetMode="External"/><Relationship Id="rId91" Type="http://schemas.openxmlformats.org/officeDocument/2006/relationships/hyperlink" Target="https://www.dropbox.com/s/shkfv3gdm356upy/Bridgford%20Cinn%20Roll%20Dough%206719.pdf?dl=0" TargetMode="External"/><Relationship Id="rId145" Type="http://schemas.openxmlformats.org/officeDocument/2006/relationships/hyperlink" Target="https://www.dropbox.com/s/bvjm2tz5ffi4z55/Kens%20FF%20Rasp%20pkt.pdf?dl=0" TargetMode="External"/><Relationship Id="rId187" Type="http://schemas.openxmlformats.org/officeDocument/2006/relationships/hyperlink" Target="https://www.dropbox.com/s/v87rf49ajanes8h/77387%2012700%20MAX%20Pizza%20Quesadilla%20with%20Chicken.pdf?dl=0" TargetMode="External"/><Relationship Id="rId352" Type="http://schemas.openxmlformats.org/officeDocument/2006/relationships/hyperlink" Target="https://www.dropbox.com/s/cs8nyxc2uckh8wc/KENS.pdf?dl=0" TargetMode="External"/><Relationship Id="rId394" Type="http://schemas.openxmlformats.org/officeDocument/2006/relationships/hyperlink" Target="https://www.dropbox.com/s/lwyf1wuzk14guvx/McCain.pdf?dl=0" TargetMode="External"/><Relationship Id="rId408" Type="http://schemas.openxmlformats.org/officeDocument/2006/relationships/hyperlink" Target="https://www.dropbox.com/s/cr6d43jwe80lmyc/J%26J.pdf?dl=0" TargetMode="External"/><Relationship Id="rId615" Type="http://schemas.openxmlformats.org/officeDocument/2006/relationships/hyperlink" Target="https://www.dropbox.com/s/gonslbtcw3jb7w1/Cargill%20BUY%20AMERICAN%20statement.pdf?dl=0" TargetMode="External"/><Relationship Id="rId212" Type="http://schemas.openxmlformats.org/officeDocument/2006/relationships/hyperlink" Target="https://www.dropbox.com/s/b3p9kt3grn9dwbk/Jack%20Links.pdf?dl=0" TargetMode="External"/><Relationship Id="rId254" Type="http://schemas.openxmlformats.org/officeDocument/2006/relationships/hyperlink" Target="https://www.dropbox.com/s/z9a8qy4165dvoq7/Pop%20Tart%202pk%20Straw.pdf?dl=0" TargetMode="External"/><Relationship Id="rId657" Type="http://schemas.openxmlformats.org/officeDocument/2006/relationships/hyperlink" Target="https://www.dropbox.com/s/70lygd27mg21gaa/Buy%20American_FritoLay_1-5-18.pdf?dl=0" TargetMode="External"/><Relationship Id="rId49" Type="http://schemas.openxmlformats.org/officeDocument/2006/relationships/hyperlink" Target="https://www.dropbox.com/s/p4tqf11cwypwj3o/Hadley%20Croissant%20139.pdf?dl=0" TargetMode="External"/><Relationship Id="rId114" Type="http://schemas.openxmlformats.org/officeDocument/2006/relationships/hyperlink" Target="https://www.dropbox.com/s/oxhsxw35drphbwk/Disp%20catsup.pdf?dl=0" TargetMode="External"/><Relationship Id="rId296" Type="http://schemas.openxmlformats.org/officeDocument/2006/relationships/hyperlink" Target="https://www.dropbox.com/s/gcpe1eh7z1z1t2o/BarFresh_StrawberryBananaYogurt_PFS_012018.pdf?dl=0" TargetMode="External"/><Relationship Id="rId461" Type="http://schemas.openxmlformats.org/officeDocument/2006/relationships/hyperlink" Target="https://www.dropbox.com/s/eiiufway7jkrqnh/Tasty%20Brands.pdf?dl=0" TargetMode="External"/><Relationship Id="rId517" Type="http://schemas.openxmlformats.org/officeDocument/2006/relationships/hyperlink" Target="https://www.dropbox.com/s/ckcrsnnx9bf79xc/Kraft%20Buy%20American%20Letter%20-%20Approved%20Items.pdf?dl=0" TargetMode="External"/><Relationship Id="rId559" Type="http://schemas.openxmlformats.org/officeDocument/2006/relationships/hyperlink" Target="https://www.dropbox.com/s/zymoja0y3ootluy/Udis.pdf?dl=0" TargetMode="External"/><Relationship Id="rId60" Type="http://schemas.openxmlformats.org/officeDocument/2006/relationships/hyperlink" Target="https://www.dropbox.com/s/ih8dcg904hp4s3f/WGHOT188%20WG%20White%20Wheat%20Hot%20Dog%20Bun.pdf?dl=0" TargetMode="External"/><Relationship Id="rId156" Type="http://schemas.openxmlformats.org/officeDocument/2006/relationships/hyperlink" Target="https://www.dropbox.com/s/oaeelwbvk5r85ko/046021-0928.pdf?dl=0" TargetMode="External"/><Relationship Id="rId198" Type="http://schemas.openxmlformats.org/officeDocument/2006/relationships/hyperlink" Target="https://www.dropbox.com/s/w937q02y1554dkx/TONY%27S%204x6%20WG%20Thick%20Crust%20Cheese%20Pizza%20-%2068521.pdf?dl=0" TargetMode="External"/><Relationship Id="rId321" Type="http://schemas.openxmlformats.org/officeDocument/2006/relationships/hyperlink" Target="https://www.dropbox.com/s/629qoste332m99i/Taco%20seas.pdf?dl=0" TargetMode="External"/><Relationship Id="rId363" Type="http://schemas.openxmlformats.org/officeDocument/2006/relationships/hyperlink" Target="https://www.dropbox.com/s/isqp0r3atise8ak/BAKE%20CRAFTERS.pdf?dl=0" TargetMode="External"/><Relationship Id="rId419" Type="http://schemas.openxmlformats.org/officeDocument/2006/relationships/hyperlink" Target="https://www.dropbox.com/s/91ny1eqpwf1nnca/RICH%27S.pdf?dl=0" TargetMode="External"/><Relationship Id="rId570" Type="http://schemas.openxmlformats.org/officeDocument/2006/relationships/hyperlink" Target="https://www.dropbox.com/s/fegexv34fqm65qj/LOL%20Buy%20American%20Stmt_011519.pdf?dl=0" TargetMode="External"/><Relationship Id="rId626" Type="http://schemas.openxmlformats.org/officeDocument/2006/relationships/hyperlink" Target="https://www.dropbox.com/s/3xcogl1rxm93x96/RC%2023415%20ARTISAN%20WHOLE%20GRAIN%20BREADED%20CHICKEN%20BREAST%20BONELESS%20WINGS%2C%20WITH%20RIB%20MEAT%2C%20FULLY%20COOKED.pdf?dl=0" TargetMode="External"/><Relationship Id="rId223" Type="http://schemas.openxmlformats.org/officeDocument/2006/relationships/hyperlink" Target="https://www.dropbox.com/s/x3st7fsdmmlwp61/RFDoritos_%20Nacho_PFS_%2831748%29_012019.pdf?dl=0" TargetMode="External"/><Relationship Id="rId430" Type="http://schemas.openxmlformats.org/officeDocument/2006/relationships/hyperlink" Target="https://www.dropbox.com/s/oqqf90yhg1ro1s6/General%20Mills.pdf?dl=0" TargetMode="External"/><Relationship Id="rId18" Type="http://schemas.openxmlformats.org/officeDocument/2006/relationships/hyperlink" Target="https://www.dropbox.com/s/8tut3333zd7vmgi/Grandmas_MiniCCCookiesWGR_PFS%2866154%29_012019.pdf?dl=0" TargetMode="External"/><Relationship Id="rId265" Type="http://schemas.openxmlformats.org/officeDocument/2006/relationships/hyperlink" Target="https://www.dropbox.com/s/xx6kgnkw74255uo/20605053%20PFS%20Wrappy%206in%20WW%2012ct.pdf?dl=0" TargetMode="External"/><Relationship Id="rId472" Type="http://schemas.openxmlformats.org/officeDocument/2006/relationships/hyperlink" Target="https://www.dropbox.com/s/222lcqz9o7cceyf/Nardone.pdf?dl=0" TargetMode="External"/><Relationship Id="rId528" Type="http://schemas.openxmlformats.org/officeDocument/2006/relationships/hyperlink" Target="https://www.dropbox.com/s/ckcrsnnx9bf79xc/Kraft%20Buy%20American%20Letter%20-%20Approved%20Items.pdf?dl=0" TargetMode="External"/><Relationship Id="rId125" Type="http://schemas.openxmlformats.org/officeDocument/2006/relationships/hyperlink" Target="https://www.dropbox.com/s/bk8tdvzh1vovqhe/Trix%20Rasp.pdf?dl=0" TargetMode="External"/><Relationship Id="rId167" Type="http://schemas.openxmlformats.org/officeDocument/2006/relationships/hyperlink" Target="https://www.dropbox.com/s/7yuyr98nf6nsecm/561.pdf?dl=0" TargetMode="External"/><Relationship Id="rId332" Type="http://schemas.openxmlformats.org/officeDocument/2006/relationships/hyperlink" Target="https://www.dropbox.com/s/8lphzcazhuseodu/Kelloggs%20granola%20PC%20Buy%20American%20041218.pdf?dl=0" TargetMode="External"/><Relationship Id="rId374" Type="http://schemas.openxmlformats.org/officeDocument/2006/relationships/hyperlink" Target="https://www.dropbox.com/s/cvlcdnfa5jnoqmo/Sky%20Blue.pdf?dl=0" TargetMode="External"/><Relationship Id="rId581" Type="http://schemas.openxmlformats.org/officeDocument/2006/relationships/hyperlink" Target="https://www.dropbox.com/s/qoatlck7zf6cyk9/Super%20Bakery.pdf?dl=0" TargetMode="External"/><Relationship Id="rId71" Type="http://schemas.openxmlformats.org/officeDocument/2006/relationships/hyperlink" Target="https://www.dropbox.com/s/07cde1zcag1t0bd/40406%20BeneFIT%20Bar%202.5%20Cocoa.pdf?dl=0" TargetMode="External"/><Relationship Id="rId234" Type="http://schemas.openxmlformats.org/officeDocument/2006/relationships/hyperlink" Target="https://www.dropbox.com/s/ss7o0vfwvzv656k/Keebler%20Graham.pdf?dl=0" TargetMode="External"/><Relationship Id="rId637" Type="http://schemas.openxmlformats.org/officeDocument/2006/relationships/hyperlink" Target="https://www.dropbox.com/s/0h9107dqd8agnyu/DC%20Sweet%20chili.pdf?dl=0" TargetMode="External"/><Relationship Id="rId2" Type="http://schemas.openxmlformats.org/officeDocument/2006/relationships/hyperlink" Target="https://www.dropbox.com/s/ms8oe787bsour1t/Colossal%20Crinkle.pdf?dl=0" TargetMode="External"/><Relationship Id="rId29" Type="http://schemas.openxmlformats.org/officeDocument/2006/relationships/hyperlink" Target="https://www.dropbox.com/s/mgr225enfa12zrm/Red%20Gold%20BBQ%20Sauce%2002282018.pdf?dl=0" TargetMode="External"/><Relationship Id="rId276" Type="http://schemas.openxmlformats.org/officeDocument/2006/relationships/hyperlink" Target="https://www.dropbox.com/s/nwjuluq0szwjjd9/1300053434%20-%20Heinz%20Light%20Italian%20Dressing.pdf?dl=0" TargetMode="External"/><Relationship Id="rId441" Type="http://schemas.openxmlformats.org/officeDocument/2006/relationships/hyperlink" Target="https://www.dropbox.com/s/e6a0tqh065z7yqq/Lamb.pdf?dl=0" TargetMode="External"/><Relationship Id="rId483" Type="http://schemas.openxmlformats.org/officeDocument/2006/relationships/hyperlink" Target="https://www.dropbox.com/s/rb0hv3jmln63e7s/Buy%20American%20-%20Jack%20Link%27s%20Signed%20010219.pdf?dl=0" TargetMode="External"/><Relationship Id="rId539" Type="http://schemas.openxmlformats.org/officeDocument/2006/relationships/hyperlink" Target="https://www.dropbox.com/s/39hb5q2d7g7qwso/Mission%20taco%20969513.pdf?dl=0" TargetMode="External"/><Relationship Id="rId40" Type="http://schemas.openxmlformats.org/officeDocument/2006/relationships/hyperlink" Target="https://www.dropbox.com/s/52artxuqreicqe2/Biscuit%20Pillsbury%2022684.pdf?dl=0" TargetMode="External"/><Relationship Id="rId136" Type="http://schemas.openxmlformats.org/officeDocument/2006/relationships/hyperlink" Target="https://www.dropbox.com/s/dz6ulin437twvb1/Kens%20BC%20pkt.pdf?dl=0" TargetMode="External"/><Relationship Id="rId178" Type="http://schemas.openxmlformats.org/officeDocument/2006/relationships/hyperlink" Target="https://www.dropbox.com/s/cr3bzhb0i4hps10/Red%20Gold%20Salsa%2072940-11005%20REDSC99%20MPS%20JC%203%207%2016.pdf?dl=0" TargetMode="External"/><Relationship Id="rId301" Type="http://schemas.openxmlformats.org/officeDocument/2006/relationships/hyperlink" Target="https://www.dropbox.com/s/774b86xabqgv62e/tasty_brands_00830wg_11082017_cheesetortellini.pdf?dl=0" TargetMode="External"/><Relationship Id="rId343" Type="http://schemas.openxmlformats.org/officeDocument/2006/relationships/hyperlink" Target="https://www.dropbox.com/s/cs8nyxc2uckh8wc/KENS.pdf?dl=0" TargetMode="External"/><Relationship Id="rId550" Type="http://schemas.openxmlformats.org/officeDocument/2006/relationships/hyperlink" Target="https://www.dropbox.com/s/7jtawnf1fluetsh/Jelly%20259358.pdf?dl=0" TargetMode="External"/><Relationship Id="rId82" Type="http://schemas.openxmlformats.org/officeDocument/2006/relationships/hyperlink" Target="https://www.dropbox.com/s/8vsw537infxy6a8/Golden%20Grahams.pdf?dl=0" TargetMode="External"/><Relationship Id="rId203" Type="http://schemas.openxmlformats.org/officeDocument/2006/relationships/hyperlink" Target="https://www.dropbox.com/s/oi6q2opeksh48gp/Mini%20Potato%20Pancakes.pdf?dl=0" TargetMode="External"/><Relationship Id="rId385" Type="http://schemas.openxmlformats.org/officeDocument/2006/relationships/hyperlink" Target="https://www.dropbox.com/s/04wg667g077pckq/RED%20GOLD%20-%20REDOA1Z.pdf?dl=0" TargetMode="External"/><Relationship Id="rId592" Type="http://schemas.openxmlformats.org/officeDocument/2006/relationships/hyperlink" Target="https://www.dropbox.com/s/m5dlwenfgkta7h8/Krusteaz%20Buy%20American%20-%20Frozen%20Griddle%20Bakery%2031419.pdf?dl=0" TargetMode="External"/><Relationship Id="rId606" Type="http://schemas.openxmlformats.org/officeDocument/2006/relationships/hyperlink" Target="https://www.dropbox.com/sh/9wt56c4jvoplu8q/AACFJUN-3cOUMuHep8ecQACua?dl=0" TargetMode="External"/><Relationship Id="rId648" Type="http://schemas.openxmlformats.org/officeDocument/2006/relationships/hyperlink" Target="https://www.dropbox.com/s/70lygd27mg21gaa/Buy%20American_FritoLay_1-5-18.pdf?dl=0" TargetMode="External"/><Relationship Id="rId245" Type="http://schemas.openxmlformats.org/officeDocument/2006/relationships/hyperlink" Target="https://www.dropbox.com/s/og8sr4fkt0bgxxd/Nutrigrain%20Straw.pdf?dl=0" TargetMode="External"/><Relationship Id="rId287" Type="http://schemas.openxmlformats.org/officeDocument/2006/relationships/hyperlink" Target="https://www.dropbox.com/s/9wa1unveqztc5fe/tasty_brands_41834_01252018_breadminiraviolis.pdf?dl=0" TargetMode="External"/><Relationship Id="rId410" Type="http://schemas.openxmlformats.org/officeDocument/2006/relationships/hyperlink" Target="https://www.dropbox.com/s/vjw5awa30uq559u/Rich%20Chicks.pdf?dl=0" TargetMode="External"/><Relationship Id="rId452" Type="http://schemas.openxmlformats.org/officeDocument/2006/relationships/hyperlink" Target="https://www.dropbox.com/s/5y9tkkmhn3whmi0/Envy%20Buy%20American%20Letter.pdf?dl=0" TargetMode="External"/><Relationship Id="rId494" Type="http://schemas.openxmlformats.org/officeDocument/2006/relationships/hyperlink" Target="https://www.dropbox.com/s/z4prbhhs2tje7i2/Dannon14504.pdf?dl=0" TargetMode="External"/><Relationship Id="rId508" Type="http://schemas.openxmlformats.org/officeDocument/2006/relationships/hyperlink" Target="https://www.dropbox.com/s/8rcfdqgn645w5x3/Smithfield%20Armour%20Certificate%20of%20Origin%20for%20Processed%20Meats%20Letter%202018.pdf?dl=0" TargetMode="External"/><Relationship Id="rId105" Type="http://schemas.openxmlformats.org/officeDocument/2006/relationships/hyperlink" Target="https://www.dropbox.com/s/lqje33o0eo1h248/06670.pdf?dl=0" TargetMode="External"/><Relationship Id="rId147" Type="http://schemas.openxmlformats.org/officeDocument/2006/relationships/hyperlink" Target="https://www.dropbox.com/s/fpa9e1kwqlil27e/Kens%20lite%20Ranch%20cup.pdf?dl=0" TargetMode="External"/><Relationship Id="rId312" Type="http://schemas.openxmlformats.org/officeDocument/2006/relationships/hyperlink" Target="https://www.dropbox.com/s/7taci8aprg6jvr4/JTM%205049CE.pdf?dl=0" TargetMode="External"/><Relationship Id="rId354" Type="http://schemas.openxmlformats.org/officeDocument/2006/relationships/hyperlink" Target="https://www.dropbox.com/s/cs8nyxc2uckh8wc/KENS.pdf?dl=0" TargetMode="External"/><Relationship Id="rId51" Type="http://schemas.openxmlformats.org/officeDocument/2006/relationships/hyperlink" Target="https://www.dropbox.com/s/fjuu9hw6iqvblm0/14006_par_baked_pizza_crust_16_in_042214.pdf?dl=0" TargetMode="External"/><Relationship Id="rId93" Type="http://schemas.openxmlformats.org/officeDocument/2006/relationships/hyperlink" Target="https://www.dropbox.com/s/0mdbp6pbp7gh8jp/14839_whole_grain_donut.pdf?dl=0" TargetMode="External"/><Relationship Id="rId189" Type="http://schemas.openxmlformats.org/officeDocument/2006/relationships/hyperlink" Target="https://www.dropbox.com/s/re337zgw92kjbnp/60WUM2.pdf?dl=0" TargetMode="External"/><Relationship Id="rId396" Type="http://schemas.openxmlformats.org/officeDocument/2006/relationships/hyperlink" Target="https://www.dropbox.com/s/lwyf1wuzk14guvx/McCain.pdf?dl=0" TargetMode="External"/><Relationship Id="rId561" Type="http://schemas.openxmlformats.org/officeDocument/2006/relationships/hyperlink" Target="https://www.dropbox.com/s/zymoja0y3ootluy/Udis.pdf?dl=0" TargetMode="External"/><Relationship Id="rId617" Type="http://schemas.openxmlformats.org/officeDocument/2006/relationships/hyperlink" Target="https://www.dropbox.com/s/y1u0hihkdllb96s/Michael%27s.pdf?dl=0" TargetMode="External"/><Relationship Id="rId659" Type="http://schemas.openxmlformats.org/officeDocument/2006/relationships/hyperlink" Target="https://www.dropbox.com/s/5v4qjge1wmh24c6/54453%20SUPREME%20GOURMET%20WHOLE%20GRAIN%20BREADED%20CHICKEN%20TENDER%2C%20PORTIONED%20WD%2C%20FULLY%20COOKED%2C%20CN%20LABELED.pdf?dl=0" TargetMode="External"/><Relationship Id="rId214" Type="http://schemas.openxmlformats.org/officeDocument/2006/relationships/hyperlink" Target="https://www.dropbox.com/s/812fynq7ba5dz0w/Bosco%20705672.pdf?dl=0" TargetMode="External"/><Relationship Id="rId256" Type="http://schemas.openxmlformats.org/officeDocument/2006/relationships/hyperlink" Target="https://www.dropbox.com/s/gqmvidaamfcaotp/30110.pdf?dl=0" TargetMode="External"/><Relationship Id="rId298" Type="http://schemas.openxmlformats.org/officeDocument/2006/relationships/hyperlink" Target="https://www.dropbox.com/s/b58tv1hcz4zu6f2/11-7-18%20NSABRSM128-4%2C%20Blue%20Raspberry%20Smoothie%20Concentrate%20PFS%20docs.pdf?dl=0" TargetMode="External"/><Relationship Id="rId421" Type="http://schemas.openxmlformats.org/officeDocument/2006/relationships/hyperlink" Target="https://www.dropbox.com/s/91ny1eqpwf1nnca/RICH%27S.pdf?dl=0" TargetMode="External"/><Relationship Id="rId463" Type="http://schemas.openxmlformats.org/officeDocument/2006/relationships/hyperlink" Target="https://www.dropbox.com/s/vifa3vmevp4dpgo/Schwan%27s.pdf?dl=0" TargetMode="External"/><Relationship Id="rId519" Type="http://schemas.openxmlformats.org/officeDocument/2006/relationships/hyperlink" Target="https://www.dropbox.com/s/ckcrsnnx9bf79xc/Kraft%20Buy%20American%20Letter%20-%20Approved%20Items.pdf?dl=0" TargetMode="External"/><Relationship Id="rId116" Type="http://schemas.openxmlformats.org/officeDocument/2006/relationships/hyperlink" Target="https://www.dropbox.com/s/os4xb3kh09k0cey/Disp%20Ranch%20Lite%20.pdf?dl=0" TargetMode="External"/><Relationship Id="rId158" Type="http://schemas.openxmlformats.org/officeDocument/2006/relationships/hyperlink" Target="https://www.dropbox.com/s/otj65dx9z7flzd8/fiery_fingers.pdf?dl=0" TargetMode="External"/><Relationship Id="rId323" Type="http://schemas.openxmlformats.org/officeDocument/2006/relationships/hyperlink" Target="https://www.dropbox.com/s/zpvmswseenu11ne/Pam%20Butter%20Spray%20Advisement%20Letter.pdf?dl=0" TargetMode="External"/><Relationship Id="rId530" Type="http://schemas.openxmlformats.org/officeDocument/2006/relationships/hyperlink" Target="https://www.dropbox.com/s/o3r5bzh2m398s68/254963%20frozen%20corn.pdf?dl=0" TargetMode="External"/><Relationship Id="rId20" Type="http://schemas.openxmlformats.org/officeDocument/2006/relationships/hyperlink" Target="https://www.dropbox.com/s/u560wq23wkr664x/76468_CN4100%20EXCEL%20Mashed%20Potatoes.pdf?dl=0" TargetMode="External"/><Relationship Id="rId62" Type="http://schemas.openxmlformats.org/officeDocument/2006/relationships/hyperlink" Target="https://www.dropbox.com/s/fmnk75rmmhncr6z/Bakecrafter%20519%20Slider.pdf?dl=0" TargetMode="External"/><Relationship Id="rId365" Type="http://schemas.openxmlformats.org/officeDocument/2006/relationships/hyperlink" Target="https://www.dropbox.com/s/isqp0r3atise8ak/BAKE%20CRAFTERS.pdf?dl=0" TargetMode="External"/><Relationship Id="rId572" Type="http://schemas.openxmlformats.org/officeDocument/2006/relationships/hyperlink" Target="https://www.dropbox.com/s/fegexv34fqm65qj/LOL%20Buy%20American%20Stmt_011519.pdf?dl=0" TargetMode="External"/><Relationship Id="rId628" Type="http://schemas.openxmlformats.org/officeDocument/2006/relationships/hyperlink" Target="https://www.dropbox.com/s/vjw5awa30uq559u/Rich%20Chicks.pdf?dl=0" TargetMode="External"/><Relationship Id="rId225" Type="http://schemas.openxmlformats.org/officeDocument/2006/relationships/hyperlink" Target="https://www.dropbox.com/s/o10rfnqp1ccrs40/RFDoritos_%20Flamas_PFS_%2862829%29_012019.pdf?dl=0" TargetMode="External"/><Relationship Id="rId267" Type="http://schemas.openxmlformats.org/officeDocument/2006/relationships/hyperlink" Target="https://www.dropbox.com/s/234j1idjhsi7y51/21005054%20PFS%20WRAPPY%2010in%20WG%2012ct.pdf?dl=0" TargetMode="External"/><Relationship Id="rId432" Type="http://schemas.openxmlformats.org/officeDocument/2006/relationships/hyperlink" Target="https://www.dropbox.com/s/e6a0tqh065z7yqq/Lamb.pdf?dl=0" TargetMode="External"/><Relationship Id="rId474" Type="http://schemas.openxmlformats.org/officeDocument/2006/relationships/hyperlink" Target="https://www.dropbox.com/s/222lcqz9o7cceyf/Nardone.pdf?dl=0" TargetMode="External"/><Relationship Id="rId127" Type="http://schemas.openxmlformats.org/officeDocument/2006/relationships/hyperlink" Target="https://www.dropbox.com/s/jqlqthp9l3cvczn/Upstate%20Van%209822.pdf?dl=0" TargetMode="External"/><Relationship Id="rId31" Type="http://schemas.openxmlformats.org/officeDocument/2006/relationships/hyperlink" Target="https://www.dropbox.com/s/onneq2gukyqktsu/UDI%27S%20Buns%20and%20Bagels%20Spec%20sheets.pdf?dl=0" TargetMode="External"/><Relationship Id="rId73" Type="http://schemas.openxmlformats.org/officeDocument/2006/relationships/hyperlink" Target="https://www.dropbox.com/s/orcj4jr19cvvi2y/HWB5172%20WG%20Breakfast%20Bar.pdf?dl=0" TargetMode="External"/><Relationship Id="rId169" Type="http://schemas.openxmlformats.org/officeDocument/2006/relationships/hyperlink" Target="https://www.dropbox.com/s/m5v15fzf7kpwyjh/Jones%20028510.pdf?dl=0" TargetMode="External"/><Relationship Id="rId334" Type="http://schemas.openxmlformats.org/officeDocument/2006/relationships/hyperlink" Target="https://www.dropbox.com/s/8lphzcazhuseodu/Kelloggs%20granola%20PC%20Buy%20American%20041218.pdf?dl=0" TargetMode="External"/><Relationship Id="rId376" Type="http://schemas.openxmlformats.org/officeDocument/2006/relationships/hyperlink" Target="https://www.dropbox.com/s/oqqf90yhg1ro1s6/General%20Mills.pdf?dl=0" TargetMode="External"/><Relationship Id="rId541" Type="http://schemas.openxmlformats.org/officeDocument/2006/relationships/hyperlink" Target="https://www.dropbox.com/s/psj43jr20bs6c00/Spinach%20Norpac.pdf?dl=0" TargetMode="External"/><Relationship Id="rId583" Type="http://schemas.openxmlformats.org/officeDocument/2006/relationships/hyperlink" Target="https://www.dropbox.com/s/khiy0u6zqt9th5h/Tasty%20Brands.pdf?dl=0" TargetMode="External"/><Relationship Id="rId639" Type="http://schemas.openxmlformats.org/officeDocument/2006/relationships/hyperlink" Target="https://www.dropbox.com/s/70lygd27mg21gaa/Buy%20American_FritoLay_1-5-18.pdf?dl=0" TargetMode="External"/><Relationship Id="rId4" Type="http://schemas.openxmlformats.org/officeDocument/2006/relationships/hyperlink" Target="http://www.schwansfoodservice.com/product/?id=01t40000003lDS2&amp;fid=a0D4000000EuiGV" TargetMode="External"/><Relationship Id="rId180" Type="http://schemas.openxmlformats.org/officeDocument/2006/relationships/hyperlink" Target="https://www.dropbox.com/s/2m0hen6rjdzku58/Campbells%20Tomato%20Soup.pdf?dl=0" TargetMode="External"/><Relationship Id="rId236" Type="http://schemas.openxmlformats.org/officeDocument/2006/relationships/hyperlink" Target="https://www.dropbox.com/s/vhqikhhn0yjomps/Funyuns_BakedWGR_PFS_%2866689%29_012018.pdf?dl=0" TargetMode="External"/><Relationship Id="rId278" Type="http://schemas.openxmlformats.org/officeDocument/2006/relationships/hyperlink" Target="https://www.dropbox.com/s/gpelm89vw7f98lv/21000671205%20-%20Kraft%20Liquid%20Ranch%20Dressing%201.5oz.pdf?dl=0" TargetMode="External"/><Relationship Id="rId401" Type="http://schemas.openxmlformats.org/officeDocument/2006/relationships/hyperlink" Target="https://www.dropbox.com/s/qoatlck7zf6cyk9/Super%20Bakery.pdf?dl=0" TargetMode="External"/><Relationship Id="rId443" Type="http://schemas.openxmlformats.org/officeDocument/2006/relationships/hyperlink" Target="https://www.dropbox.com/s/nhcnvjttpikqs6y/Diamond%20Crystal.pdf?dl=0" TargetMode="External"/><Relationship Id="rId650" Type="http://schemas.openxmlformats.org/officeDocument/2006/relationships/hyperlink" Target="https://www.dropbox.com/s/6w9cvxedegzqrza/Lay%27s%20Kettle%20RF%20Jalapeno%20Cheddar%201.375%20oz.%20%20%2825111%29%20012019.pdf?dl=0" TargetMode="External"/><Relationship Id="rId303" Type="http://schemas.openxmlformats.org/officeDocument/2006/relationships/hyperlink" Target="https://www.dropbox.com/s/06ol48kyyzp5s57/McCain%201000007470.pdf?dl=0" TargetMode="External"/><Relationship Id="rId485" Type="http://schemas.openxmlformats.org/officeDocument/2006/relationships/hyperlink" Target="https://www.dropbox.com/s/rk2ph38mc2k920q/Pacific%20Coast%20Producers.pdf?dl=0" TargetMode="External"/><Relationship Id="rId42" Type="http://schemas.openxmlformats.org/officeDocument/2006/relationships/hyperlink" Target="https://www.dropbox.com/s/wb8tbnvxtyvlgi0/6071%20banana%20bread.pdf?dl=0" TargetMode="External"/><Relationship Id="rId84" Type="http://schemas.openxmlformats.org/officeDocument/2006/relationships/hyperlink" Target="https://www.dropbox.com/s/ul93csx6vs3z42c/Trix.pdf?dl=0" TargetMode="External"/><Relationship Id="rId138" Type="http://schemas.openxmlformats.org/officeDocument/2006/relationships/hyperlink" Target="https://www.dropbox.com/s/vputybb2plh0s9q/Kens%20Greek%20pkt.pdf?dl=0" TargetMode="External"/><Relationship Id="rId345" Type="http://schemas.openxmlformats.org/officeDocument/2006/relationships/hyperlink" Target="https://www.dropbox.com/s/cs8nyxc2uckh8wc/KENS.pdf?dl=0" TargetMode="External"/><Relationship Id="rId387" Type="http://schemas.openxmlformats.org/officeDocument/2006/relationships/hyperlink" Target="https://www.dropbox.com/s/04wg667g077pckq/RED%20GOLD%20-%20REDOA1Z.pdf?dl=0" TargetMode="External"/><Relationship Id="rId510" Type="http://schemas.openxmlformats.org/officeDocument/2006/relationships/hyperlink" Target="https://www.dropbox.com/s/tvt2y6aa4m42vty/Old%20N%20%20TNTBuy%20American%20Statement%20%281%29.pdf?dl=0" TargetMode="External"/><Relationship Id="rId552" Type="http://schemas.openxmlformats.org/officeDocument/2006/relationships/hyperlink" Target="https://www.dropbox.com/s/9hcrqiy5m172u7n/Furmano%20%282%29.pdf?dl=0" TargetMode="External"/><Relationship Id="rId594" Type="http://schemas.openxmlformats.org/officeDocument/2006/relationships/hyperlink" Target="https://www.dropbox.com/s/lwyf1wuzk14guvx/McCain.pdf?dl=0" TargetMode="External"/><Relationship Id="rId608" Type="http://schemas.openxmlformats.org/officeDocument/2006/relationships/hyperlink" Target="https://www.dropbox.com/s/vjw5awa30uq559u/Rich%20Chicks.pdf?dl=0" TargetMode="External"/><Relationship Id="rId191" Type="http://schemas.openxmlformats.org/officeDocument/2006/relationships/hyperlink" Target="https://www.dropbox.com/s/2o1pi3q3wnqymcy/60WGUMA2.pdf?dl=0" TargetMode="External"/><Relationship Id="rId205" Type="http://schemas.openxmlformats.org/officeDocument/2006/relationships/hyperlink" Target="https://www.dropbox.com/s/u65framcl0hxmwm/Simplot%20032168%20Sidewinder%2007182017.pdf?dl=0" TargetMode="External"/><Relationship Id="rId247" Type="http://schemas.openxmlformats.org/officeDocument/2006/relationships/hyperlink" Target="https://www.dropbox.com/s/9bcy8aydlcbnr5p/Smartfood%20RF%20White%20Cheddar%2030900.pdf?dl=0" TargetMode="External"/><Relationship Id="rId412" Type="http://schemas.openxmlformats.org/officeDocument/2006/relationships/hyperlink" Target="https://www.dropbox.com/s/lwyf1wuzk14guvx/McCain.pdf?dl=0" TargetMode="External"/><Relationship Id="rId107" Type="http://schemas.openxmlformats.org/officeDocument/2006/relationships/hyperlink" Target="https://www.dropbox.com/s/rpgjhpdf9adpmca/pillsbury-mini-pancakes-maple-burstn-18000-32259.pdf?dl=0" TargetMode="External"/><Relationship Id="rId289" Type="http://schemas.openxmlformats.org/officeDocument/2006/relationships/hyperlink" Target="https://www.dropbox.com/s/qovgazno9lglole/2%20WG%20Cinnamon%20Toast%20Crunch%E2%84%A2%20Cereal%2025%25%20Less%20...pdf?dl=0" TargetMode="External"/><Relationship Id="rId454" Type="http://schemas.openxmlformats.org/officeDocument/2006/relationships/hyperlink" Target="https://www.dropbox.com/s/x0y9367e1v40gda/High%20Liner.pdf?dl=0" TargetMode="External"/><Relationship Id="rId496" Type="http://schemas.openxmlformats.org/officeDocument/2006/relationships/hyperlink" Target="https://www.dropbox.com/s/9c6b09cd5wcw6du/Welchs%20Promotion%20in%20Motion%20%28Buy%20American%29%202-9-17.pdf?dl=0" TargetMode="External"/><Relationship Id="rId661" Type="http://schemas.openxmlformats.org/officeDocument/2006/relationships/hyperlink" Target="https://www.dropbox.com/s/eomx4zdmkczy9vc/Tyson%20patty%2010000013860.pdf?dl=0" TargetMode="External"/><Relationship Id="rId11" Type="http://schemas.openxmlformats.org/officeDocument/2006/relationships/hyperlink" Target="https://www.dropbox.com/s/vb1z75z0w087gsa/Red%20Gold%20Marinara%20cup%20168%20ct%2002192018.pdf?dl=0" TargetMode="External"/><Relationship Id="rId53" Type="http://schemas.openxmlformats.org/officeDocument/2006/relationships/hyperlink" Target="https://www.dropbox.com/s/ys35a3t43oif5ob/14010.%20Flatbread%20Bid%20Spec.pdf?dl=0" TargetMode="External"/><Relationship Id="rId149" Type="http://schemas.openxmlformats.org/officeDocument/2006/relationships/hyperlink" Target="https://www.dropbox.com/s/am3z9k3fywmc0gy/RC%2013440%20ARTISAN%20WHOLE%20GRAIN%20BREADED%20WHOLE%20MUSCLE%20CHICKEN%20BREAST%20FILLET%2C%20FULLY%20COOKED.pdf?dl=0" TargetMode="External"/><Relationship Id="rId314" Type="http://schemas.openxmlformats.org/officeDocument/2006/relationships/hyperlink" Target="https://www.dropbox.com/s/kjno3op0ar2pzqf/Eggo%20comfetti%20pancake.pdf?dl=0" TargetMode="External"/><Relationship Id="rId356" Type="http://schemas.openxmlformats.org/officeDocument/2006/relationships/hyperlink" Target="https://www.dropbox.com/s/cs8nyxc2uckh8wc/KENS.pdf?dl=0" TargetMode="External"/><Relationship Id="rId398" Type="http://schemas.openxmlformats.org/officeDocument/2006/relationships/hyperlink" Target="https://www.dropbox.com/s/xdnx2e6vfhgdzdw/Cavendish.pdf?dl=0" TargetMode="External"/><Relationship Id="rId521" Type="http://schemas.openxmlformats.org/officeDocument/2006/relationships/hyperlink" Target="https://www.dropbox.com/s/ckcrsnnx9bf79xc/Kraft%20Buy%20American%20Letter%20-%20Approved%20Items.pdf?dl=0" TargetMode="External"/><Relationship Id="rId563" Type="http://schemas.openxmlformats.org/officeDocument/2006/relationships/hyperlink" Target="https://www.dropbox.com/s/oqqf90yhg1ro1s6/General%20Mills.pdf?dl=0" TargetMode="External"/><Relationship Id="rId619" Type="http://schemas.openxmlformats.org/officeDocument/2006/relationships/hyperlink" Target="https://www.dropbox.com/s/dr0nv9i6bzm1dc2/Country%20Pure%20-%20All.pdf?dl=0" TargetMode="External"/><Relationship Id="rId95" Type="http://schemas.openxmlformats.org/officeDocument/2006/relationships/hyperlink" Target="https://www.dropbox.com/s/bw4wjcatleqfsu4/08061wg6frenchtoastbite2goe.pdf?dl=0" TargetMode="External"/><Relationship Id="rId160" Type="http://schemas.openxmlformats.org/officeDocument/2006/relationships/hyperlink" Target="https://www.dropbox.com/s/r72kje79bdhvxrb/Bologna%20Meisterchef.pdf?dl=0" TargetMode="External"/><Relationship Id="rId216" Type="http://schemas.openxmlformats.org/officeDocument/2006/relationships/hyperlink" Target="https://www.dropbox.com/s/p8yhd19k6i9sp50/Simply%20Chex%20Cheddar.pdf?dl=0" TargetMode="External"/><Relationship Id="rId423" Type="http://schemas.openxmlformats.org/officeDocument/2006/relationships/hyperlink" Target="https://www.dropbox.com/s/91ny1eqpwf1nnca/RICH%27S.pdf?dl=0" TargetMode="External"/><Relationship Id="rId258" Type="http://schemas.openxmlformats.org/officeDocument/2006/relationships/hyperlink" Target="https://www.dropbox.com/s/4m3lz31ntvedhcw/BakedTostitosScoops_PFS_%2843537%29_.875oz_012019.pdf?dl=0" TargetMode="External"/><Relationship Id="rId465" Type="http://schemas.openxmlformats.org/officeDocument/2006/relationships/hyperlink" Target="https://www.dropbox.com/s/vifa3vmevp4dpgo/Schwan%27s.pdf?dl=0" TargetMode="External"/><Relationship Id="rId630" Type="http://schemas.openxmlformats.org/officeDocument/2006/relationships/hyperlink" Target="https://www.dropbox.com/s/qoatlck7zf6cyk9/Super%20Bakery.pdf?dl=0" TargetMode="External"/><Relationship Id="rId22" Type="http://schemas.openxmlformats.org/officeDocument/2006/relationships/hyperlink" Target="https://www.dropbox.com/s/23u38g78awz5wbs/Yangs%20General%20Tso%2015563-0%2007062017.pdf?dl=0" TargetMode="External"/><Relationship Id="rId64" Type="http://schemas.openxmlformats.org/officeDocument/2006/relationships/hyperlink" Target="https://www.dropbox.com/s/y29hh1ftfdq9nlr/Bakecrafter%204048.pdf?dl=0" TargetMode="External"/><Relationship Id="rId118" Type="http://schemas.openxmlformats.org/officeDocument/2006/relationships/hyperlink" Target="https://www.dropbox.com/s/6pk31wvxvme8ouq/71E-261G-0194%20Light%20Mayo.PDF.tc4r4zx.pdf?dl=0" TargetMode="External"/><Relationship Id="rId325" Type="http://schemas.openxmlformats.org/officeDocument/2006/relationships/hyperlink" Target="https://www.dropbox.com/s/70lygd27mg21gaa/Buy%20American_FritoLay_1-5-18.pdf?dl=0" TargetMode="External"/><Relationship Id="rId367" Type="http://schemas.openxmlformats.org/officeDocument/2006/relationships/hyperlink" Target="https://www.dropbox.com/s/isqp0r3atise8ak/BAKE%20CRAFTERS.pdf?dl=0" TargetMode="External"/><Relationship Id="rId532" Type="http://schemas.openxmlformats.org/officeDocument/2006/relationships/hyperlink" Target="https://www.dropbox.com/s/vynb0lbw57tcguu/Butter%20blend.pdf?dl=0" TargetMode="External"/><Relationship Id="rId574" Type="http://schemas.openxmlformats.org/officeDocument/2006/relationships/hyperlink" Target="https://www.dropbox.com/s/m286aw9sh5rx91x/Hormel%20BAL%2037013%20Ham%20and%20Water%2004-17-19.pdf?dl=0" TargetMode="External"/><Relationship Id="rId171" Type="http://schemas.openxmlformats.org/officeDocument/2006/relationships/hyperlink" Target="https://www.dropbox.com/s/sy4r8zh938eopl2/Jones%20028511.pdf?dl=0" TargetMode="External"/><Relationship Id="rId227" Type="http://schemas.openxmlformats.org/officeDocument/2006/relationships/hyperlink" Target="https://www.dropbox.com/s/811v6qoqjhlpwg0/Cereal%20Bar%20CTC.pdf?dl=0" TargetMode="External"/><Relationship Id="rId269" Type="http://schemas.openxmlformats.org/officeDocument/2006/relationships/hyperlink" Target="https://www.dropbox.com/s/yzh7vkky9t2jza0/Bakecrafter%20447%20FT%20sticks.pdf?dl=0" TargetMode="External"/><Relationship Id="rId434" Type="http://schemas.openxmlformats.org/officeDocument/2006/relationships/hyperlink" Target="https://www.dropbox.com/s/qtxczilyklwyxn8/375144%20Pears.pdf?dl=0" TargetMode="External"/><Relationship Id="rId476" Type="http://schemas.openxmlformats.org/officeDocument/2006/relationships/hyperlink" Target="https://www.dropbox.com/s/cr0g9hmi2vdqrh9/General%20Mills.pdf?dl=0" TargetMode="External"/><Relationship Id="rId641" Type="http://schemas.openxmlformats.org/officeDocument/2006/relationships/hyperlink" Target="https://www.dropbox.com/s/70lygd27mg21gaa/Buy%20American_FritoLay_1-5-18.pdf?dl=0" TargetMode="External"/><Relationship Id="rId33" Type="http://schemas.openxmlformats.org/officeDocument/2006/relationships/hyperlink" Target="https://www.dropbox.com/s/1kvgql92veobuet/050416%20FS_Spec%20Sheets_Pizza%20Crusts.pdf?dl=0" TargetMode="External"/><Relationship Id="rId129" Type="http://schemas.openxmlformats.org/officeDocument/2006/relationships/hyperlink" Target="https://www.dropbox.com/s/whbtij53hdqnnbg/Upstate%20Rasp%209817.pdf?dl=0" TargetMode="External"/><Relationship Id="rId280" Type="http://schemas.openxmlformats.org/officeDocument/2006/relationships/hyperlink" Target="https://www.dropbox.com/s/ch85x1peirhu71t/2100067144%20Fat%20Free%20Raspberry%20Vinaigrette%20PSR.pdf?dl=0" TargetMode="External"/><Relationship Id="rId336" Type="http://schemas.openxmlformats.org/officeDocument/2006/relationships/hyperlink" Target="https://www.dropbox.com/s/8lphzcazhuseodu/Kelloggs%20granola%20PC%20Buy%20American%20041218.pdf?dl=0" TargetMode="External"/><Relationship Id="rId501" Type="http://schemas.openxmlformats.org/officeDocument/2006/relationships/hyperlink" Target="https://www.dropbox.com/s/nasqzl0s4vab594/Tyson%20Buy%20American%20-%20NHBG.pdf?dl=0" TargetMode="External"/><Relationship Id="rId543" Type="http://schemas.openxmlformats.org/officeDocument/2006/relationships/hyperlink" Target="https://www.dropbox.com/s/y7t8zpxwm0zpdia/Salami%20520894.pdf?dl=0" TargetMode="External"/><Relationship Id="rId75" Type="http://schemas.openxmlformats.org/officeDocument/2006/relationships/hyperlink" Target="https://www.dropbox.com/s/n98uvfyimpxaw9h/40404%20BeneFIT%20Bar%202.5%20French%20Toast%2040404.pdf?dl=0" TargetMode="External"/><Relationship Id="rId140" Type="http://schemas.openxmlformats.org/officeDocument/2006/relationships/hyperlink" Target="https://www.dropbox.com/s/vek23cmgascdv51/Kens%20lite%20Ital%20pkt.pdf?dl=0" TargetMode="External"/><Relationship Id="rId182" Type="http://schemas.openxmlformats.org/officeDocument/2006/relationships/hyperlink" Target="https://www.dropbox.com/s/0oqamjpqibdqaih/On%20top%2002559.pdf?dl=0" TargetMode="External"/><Relationship Id="rId378" Type="http://schemas.openxmlformats.org/officeDocument/2006/relationships/hyperlink" Target="https://www.dropbox.com/s/oqqf90yhg1ro1s6/General%20Mills.pdf?dl=0" TargetMode="External"/><Relationship Id="rId403" Type="http://schemas.openxmlformats.org/officeDocument/2006/relationships/hyperlink" Target="https://www.dropbox.com/s/dg7k2st552afrky/Hadley%20Farms.pdf?dl=0" TargetMode="External"/><Relationship Id="rId585" Type="http://schemas.openxmlformats.org/officeDocument/2006/relationships/hyperlink" Target="https://www.dropbox.com/s/oqqf90yhg1ro1s6/General%20Mills.pdf?dl=0" TargetMode="External"/><Relationship Id="rId6" Type="http://schemas.openxmlformats.org/officeDocument/2006/relationships/hyperlink" Target="http://www.kraftfoodservice.com/Products/ProductDisplay.aspx?Product=776" TargetMode="External"/><Relationship Id="rId238" Type="http://schemas.openxmlformats.org/officeDocument/2006/relationships/hyperlink" Target="https://www.dropbox.com/s/4t3ccir2jz6z5w9/Keebler%20Cin%20Elf.pdf?dl=0" TargetMode="External"/><Relationship Id="rId445" Type="http://schemas.openxmlformats.org/officeDocument/2006/relationships/hyperlink" Target="https://www.dropbox.com/s/o20yv6s5yuo4o3m/KENS.pdf?dl=0" TargetMode="External"/><Relationship Id="rId487" Type="http://schemas.openxmlformats.org/officeDocument/2006/relationships/hyperlink" Target="https://www.dropbox.com/s/iil84vmwop7gi8q/Seneca%20Foods%20-%20PFG%20Branded%20Canned%20Fruit%20%26%20Veg.pdf?dl=0" TargetMode="External"/><Relationship Id="rId610" Type="http://schemas.openxmlformats.org/officeDocument/2006/relationships/hyperlink" Target="https://www.dropbox.com/s/5vej9th3xg4wd2t/JTM%20Buy%20American%20Certification%20%207-1-19.pdf?dl=0" TargetMode="External"/><Relationship Id="rId652" Type="http://schemas.openxmlformats.org/officeDocument/2006/relationships/hyperlink" Target="https://www.dropbox.com/s/jvuulr058re34rc/LaysKettle_RFSaltandVinegar_Nutrition_%2825113%29_012019.pdf?dl=0" TargetMode="External"/><Relationship Id="rId291" Type="http://schemas.openxmlformats.org/officeDocument/2006/relationships/hyperlink" Target="https://www.dropbox.com/s/ecsqtd05vxf5nnq/2%20WG%20Honey%20Nut%20Cheerios%E2%84%A2%20Cereal%20Single%20Serve...pdf?dl=0" TargetMode="External"/><Relationship Id="rId305" Type="http://schemas.openxmlformats.org/officeDocument/2006/relationships/hyperlink" Target="https://www.dropbox.com/s/4odoole6osljf1h/Horchata%20Yoplait%C2%AE%20Smooth%20Gluten%20Free%20Yogurt%20Sing...pdf?dl=0" TargetMode="External"/><Relationship Id="rId347" Type="http://schemas.openxmlformats.org/officeDocument/2006/relationships/hyperlink" Target="https://www.dropbox.com/s/cs8nyxc2uckh8wc/KENS.pdf?dl=0" TargetMode="External"/><Relationship Id="rId512" Type="http://schemas.openxmlformats.org/officeDocument/2006/relationships/hyperlink" Target="https://www.dropbox.com/s/tvt2y6aa4m42vty/Old%20N%20%20TNTBuy%20American%20Statement%20%281%29.pdf?dl=0" TargetMode="External"/><Relationship Id="rId44" Type="http://schemas.openxmlformats.org/officeDocument/2006/relationships/hyperlink" Target="https://www.dropbox.com/s/xxvobtloq2pkd2z/WBSCH270-Sky%20Blue%20Choc%20Bread%2007062017%20%281%29.pdf?dl=0" TargetMode="External"/><Relationship Id="rId86" Type="http://schemas.openxmlformats.org/officeDocument/2006/relationships/hyperlink" Target="https://www.dropbox.com/s/m4ir7r834jpgrcy/FMW.pdf?dl=0" TargetMode="External"/><Relationship Id="rId151" Type="http://schemas.openxmlformats.org/officeDocument/2006/relationships/hyperlink" Target="https://www.dropbox.com/s/z44t7cvcs4j3pod/Pierce%2013750.pdf?dl=0" TargetMode="External"/><Relationship Id="rId389" Type="http://schemas.openxmlformats.org/officeDocument/2006/relationships/hyperlink" Target="https://www.dropbox.com/s/llb0ct251545c7u/Cains-BAY%20VALLEY.pdf?dl=0" TargetMode="External"/><Relationship Id="rId554" Type="http://schemas.openxmlformats.org/officeDocument/2006/relationships/hyperlink" Target="https://www.dropbox.com/s/0qgr9td9iia5rm4/Kayem.pdf?dl=0" TargetMode="External"/><Relationship Id="rId596" Type="http://schemas.openxmlformats.org/officeDocument/2006/relationships/hyperlink" Target="https://www.dropbox.com/s/pxupzufw7ms1nod/Dill%20Pickle%20Advisement%20Letter.pdf?dl=0" TargetMode="External"/><Relationship Id="rId193" Type="http://schemas.openxmlformats.org/officeDocument/2006/relationships/hyperlink" Target="https://www.dropbox.com/s/d23udnti31o44dc/TONY%27S%20GALAXY%20PIZZA%20Round%20Galaxy%20Cheese%20Pizza%20-%2078364.pdf?dl=0" TargetMode="External"/><Relationship Id="rId207" Type="http://schemas.openxmlformats.org/officeDocument/2006/relationships/hyperlink" Target="https://www.dropbox.com/s/cfbd0bo8w1ip4ts/McCain%202789.pdf?dl=0" TargetMode="External"/><Relationship Id="rId249" Type="http://schemas.openxmlformats.org/officeDocument/2006/relationships/hyperlink" Target="https://www.dropbox.com/s/f9tbolivup0q5gk/Pop%20Tart%20BB%201%20pack.pdf?dl=0" TargetMode="External"/><Relationship Id="rId414" Type="http://schemas.openxmlformats.org/officeDocument/2006/relationships/hyperlink" Target="https://www.dropbox.com/s/b6e5qtpn65wpzz4/02795%2002229%20West%20Creek%20Pan%20Release_BA_2-2019.pdf?dl=0" TargetMode="External"/><Relationship Id="rId456" Type="http://schemas.openxmlformats.org/officeDocument/2006/relationships/hyperlink" Target="https://www.dropbox.com/s/y6gwsawz7gaqo9j/Jones%20Dairy.pdf?dl=0" TargetMode="External"/><Relationship Id="rId498" Type="http://schemas.openxmlformats.org/officeDocument/2006/relationships/hyperlink" Target="https://www.dropbox.com/s/nasqzl0s4vab594/Tyson%20Buy%20American%20-%20NHBG.pdf?dl=0" TargetMode="External"/><Relationship Id="rId621" Type="http://schemas.openxmlformats.org/officeDocument/2006/relationships/hyperlink" Target="https://www.dropbox.com/s/hdnhkefgn59m6m4/Tyson%20Item%20070304-0928%20%2810703040928%29.pdf?dl=0" TargetMode="External"/><Relationship Id="rId13" Type="http://schemas.openxmlformats.org/officeDocument/2006/relationships/hyperlink" Target="https://www.dropbox.com/s/sk8shzwlphmkn9h/WBSBN270-Sky%20Blue%20Banana%20Bread%2007062017.pdf?dl=0" TargetMode="External"/><Relationship Id="rId109" Type="http://schemas.openxmlformats.org/officeDocument/2006/relationships/hyperlink" Target="https://www.dropbox.com/s/wd43yn1eznfg8mr/pillsbury-mini-waffles-maple-madness-18000-32265.pdf?dl=0" TargetMode="External"/><Relationship Id="rId260" Type="http://schemas.openxmlformats.org/officeDocument/2006/relationships/hyperlink" Target="https://www.dropbox.com/s/xl7vul1kd01ot9u/MCF%2003761%20fries.pdf?dl=0" TargetMode="External"/><Relationship Id="rId316" Type="http://schemas.openxmlformats.org/officeDocument/2006/relationships/hyperlink" Target="https://www.dropbox.com/s/q3vkc2vx0bt3y0i/92021%20Rotini%20WG%20USDA%20FORMULATION%20DOC_O7312013.pdf?dl=0" TargetMode="External"/><Relationship Id="rId523" Type="http://schemas.openxmlformats.org/officeDocument/2006/relationships/hyperlink" Target="https://www.dropbox.com/s/ckcrsnnx9bf79xc/Kraft%20Buy%20American%20Letter%20-%20Approved%20Items.pdf?dl=0" TargetMode="External"/><Relationship Id="rId55" Type="http://schemas.openxmlformats.org/officeDocument/2006/relationships/hyperlink" Target="https://www.dropbox.com/s/9g542ljiykxjoj4/8326001_-_pf_wg_dbl_choc.pdf?dl=0" TargetMode="External"/><Relationship Id="rId97" Type="http://schemas.openxmlformats.org/officeDocument/2006/relationships/hyperlink" Target="https://www.dropbox.com/s/qz2w6cqlrp88xx7/MOM%20LF%20Cinn%20Granola%209809.pdf?dl=0" TargetMode="External"/><Relationship Id="rId120" Type="http://schemas.openxmlformats.org/officeDocument/2006/relationships/hyperlink" Target="https://www.dropbox.com/s/3usrfavmj3yi0i8/MICHAELS%20-%2085017%20Nutritionals%20Spec.pdf?dl=0" TargetMode="External"/><Relationship Id="rId358" Type="http://schemas.openxmlformats.org/officeDocument/2006/relationships/hyperlink" Target="https://www.dropbox.com/s/isqp0r3atise8ak/BAKE%20CRAFTERS.pdf?dl=0" TargetMode="External"/><Relationship Id="rId565" Type="http://schemas.openxmlformats.org/officeDocument/2006/relationships/hyperlink" Target="https://www.dropbox.com/s/p7ht19v80abcmme/Multigrain%20Letter%20of%20Origin%20USA.pdf?dl=0" TargetMode="External"/><Relationship Id="rId162" Type="http://schemas.openxmlformats.org/officeDocument/2006/relationships/hyperlink" Target="https://www.dropbox.com/s/bwvswblctia3ss3/Viking%20fish%20stick%201089876.pdf?dl=0" TargetMode="External"/><Relationship Id="rId218" Type="http://schemas.openxmlformats.org/officeDocument/2006/relationships/hyperlink" Target="https://www.dropbox.com/s/ve8y3pizhpdvuv8/BakedLays_Original_Nutrition_1.125%20oz_%2844396%29_012019.pdf?dl=0" TargetMode="External"/><Relationship Id="rId425" Type="http://schemas.openxmlformats.org/officeDocument/2006/relationships/hyperlink" Target="https://www.dropbox.com/s/91ny1eqpwf1nnca/RICH%27S.pdf?dl=0" TargetMode="External"/><Relationship Id="rId467" Type="http://schemas.openxmlformats.org/officeDocument/2006/relationships/hyperlink" Target="https://www.dropbox.com/s/vifa3vmevp4dpgo/Schwan%27s.pdf?dl=0" TargetMode="External"/><Relationship Id="rId632" Type="http://schemas.openxmlformats.org/officeDocument/2006/relationships/hyperlink" Target="https://www.dropbox.com/s/nasqzl0s4vab594/Tyson%20Buy%20American%20-%20NHBG.pdf?dl=0" TargetMode="External"/><Relationship Id="rId271" Type="http://schemas.openxmlformats.org/officeDocument/2006/relationships/hyperlink" Target="https://www.dropbox.com/s/e3xzn5vo61egl68/Richs%2013940%20cin%20roll.pdf?dl=0" TargetMode="External"/><Relationship Id="rId24" Type="http://schemas.openxmlformats.org/officeDocument/2006/relationships/hyperlink" Target="https://www.dropbox.com/s/l0re4tfgthr7t6a/TNT%20Buffalo%20Chicken%20Breast%20701%2007152017.pdf?dl=0" TargetMode="External"/><Relationship Id="rId66" Type="http://schemas.openxmlformats.org/officeDocument/2006/relationships/hyperlink" Target="https://www.dropbox.com/s/i9t6w8jpuab7wo4/7680000075%20Lender%27s%20White%20WG%20bagel-signed.pdf?dl=0" TargetMode="External"/><Relationship Id="rId131" Type="http://schemas.openxmlformats.org/officeDocument/2006/relationships/hyperlink" Target="https://www.dropbox.com/s/eklgxpns84e2o3z/Dannon%20Pro%20yogurt.pdf?dl=0" TargetMode="External"/><Relationship Id="rId327" Type="http://schemas.openxmlformats.org/officeDocument/2006/relationships/hyperlink" Target="https://www.dropbox.com/s/70lygd27mg21gaa/Buy%20American_FritoLay_1-5-18.pdf?dl=0" TargetMode="External"/><Relationship Id="rId369" Type="http://schemas.openxmlformats.org/officeDocument/2006/relationships/hyperlink" Target="https://www.dropbox.com/s/cvlcdnfa5jnoqmo/Sky%20Blue.pdf?dl=0" TargetMode="External"/><Relationship Id="rId534" Type="http://schemas.openxmlformats.org/officeDocument/2006/relationships/hyperlink" Target="https://www.dropbox.com/s/ruljpmqw4w1qxy6/Simplot.pdf?dl=0" TargetMode="External"/><Relationship Id="rId576" Type="http://schemas.openxmlformats.org/officeDocument/2006/relationships/hyperlink" Target="https://www.dropbox.com/s/js648c7xfk79xif/Hot%20sauce%20and%20Grape%20jelly%20B%26G%20Foods.pdf?dl=0" TargetMode="External"/><Relationship Id="rId173" Type="http://schemas.openxmlformats.org/officeDocument/2006/relationships/hyperlink" Target="https://www.dropbox.com/s/ftxsebnsmpllusx/Jennie%20O%20831702.pdf?dl=0" TargetMode="External"/><Relationship Id="rId229" Type="http://schemas.openxmlformats.org/officeDocument/2006/relationships/hyperlink" Target="https://www.dropbox.com/s/cm85h5zsvwrte1n/Cookie%20JJ%2004911%20CC%201%20oz%2006272017.pdf?dl=0" TargetMode="External"/><Relationship Id="rId380" Type="http://schemas.openxmlformats.org/officeDocument/2006/relationships/hyperlink" Target="https://www.dropbox.com/s/oqqf90yhg1ro1s6/General%20Mills.pdf?dl=0" TargetMode="External"/><Relationship Id="rId436" Type="http://schemas.openxmlformats.org/officeDocument/2006/relationships/hyperlink" Target="https://www.dropbox.com/s/68k583ty6qrhfw7/297914%20%2B%20967991.pdf?dl=0" TargetMode="External"/><Relationship Id="rId601" Type="http://schemas.openxmlformats.org/officeDocument/2006/relationships/hyperlink" Target="https://www.dropbox.com/s/vjw5awa30uq559u/Rich%20Chicks.pdf?dl=0" TargetMode="External"/><Relationship Id="rId643" Type="http://schemas.openxmlformats.org/officeDocument/2006/relationships/hyperlink" Target="https://www.dropbox.com/s/70lygd27mg21gaa/Buy%20American_FritoLay_1-5-18.pdf?dl=0" TargetMode="External"/><Relationship Id="rId240" Type="http://schemas.openxmlformats.org/officeDocument/2006/relationships/hyperlink" Target="https://www.dropbox.com/s/9r7x88297pu38qt/Goldfish%20Colors%204788%2007182017.pdf?dl=0" TargetMode="External"/><Relationship Id="rId478" Type="http://schemas.openxmlformats.org/officeDocument/2006/relationships/hyperlink" Target="https://www.dropbox.com/s/cr0g9hmi2vdqrh9/General%20Mills.pdf?dl=0" TargetMode="External"/><Relationship Id="rId35" Type="http://schemas.openxmlformats.org/officeDocument/2006/relationships/hyperlink" Target="https://www.dropbox.com/s/jgv7pf0z3y07k64/McCain%20MCX04717.pdf?dl=0" TargetMode="External"/><Relationship Id="rId77" Type="http://schemas.openxmlformats.org/officeDocument/2006/relationships/hyperlink" Target="https://www.dropbox.com/s/uen31em8qr9myx5/Cheerio.pdf?dl=0" TargetMode="External"/><Relationship Id="rId100" Type="http://schemas.openxmlformats.org/officeDocument/2006/relationships/hyperlink" Target="https://www.dropbox.com/s/9s11z4ub88i942b/08198%20WG%20English.pdf?dl=0" TargetMode="External"/><Relationship Id="rId282" Type="http://schemas.openxmlformats.org/officeDocument/2006/relationships/hyperlink" Target="https://www.dropbox.com/s/r08eyl1e4xs1cp2/RC13441%20ARTISAN%20WHOLE%20GRAIN%20BREADED%20CHICKEN%20BREAST%20SLIDER%20FILLET%20WITH%20RIB%20MEAT%20FULLY%20COOKED.pdf?dl=0" TargetMode="External"/><Relationship Id="rId338" Type="http://schemas.openxmlformats.org/officeDocument/2006/relationships/hyperlink" Target="https://www.dropbox.com/s/8lphzcazhuseodu/Kelloggs%20granola%20PC%20Buy%20American%20041218.pdf?dl=0" TargetMode="External"/><Relationship Id="rId503" Type="http://schemas.openxmlformats.org/officeDocument/2006/relationships/hyperlink" Target="https://www.dropbox.com/s/vjw5awa30uq559u/Rich%20Chicks.pdf?dl=0" TargetMode="External"/><Relationship Id="rId545" Type="http://schemas.openxmlformats.org/officeDocument/2006/relationships/hyperlink" Target="https://www.dropbox.com/s/y501edj1afj6bug/JSB%20Buy%20American%20Form.pdf?dl=0" TargetMode="External"/><Relationship Id="rId587" Type="http://schemas.openxmlformats.org/officeDocument/2006/relationships/hyperlink" Target="https://www.dropbox.com/s/oqqf90yhg1ro1s6/General%20Mills.pdf?dl=0" TargetMode="External"/><Relationship Id="rId8" Type="http://schemas.openxmlformats.org/officeDocument/2006/relationships/hyperlink" Target="http://bakecrafters.com/product/802" TargetMode="External"/><Relationship Id="rId142" Type="http://schemas.openxmlformats.org/officeDocument/2006/relationships/hyperlink" Target="https://www.dropbox.com/s/olx14v60udg91xr/Kens%20Parm%20PC%20pkt.pdf?dl=0" TargetMode="External"/><Relationship Id="rId184" Type="http://schemas.openxmlformats.org/officeDocument/2006/relationships/hyperlink" Target="https://www.dropbox.com/s/qaoplpk9aa9r8oo/Rice%20Pilaf.pdf?dl=0" TargetMode="External"/><Relationship Id="rId391" Type="http://schemas.openxmlformats.org/officeDocument/2006/relationships/hyperlink" Target="https://www.dropbox.com/s/lwyf1wuzk14guvx/McCain.pdf?dl=0" TargetMode="External"/><Relationship Id="rId405" Type="http://schemas.openxmlformats.org/officeDocument/2006/relationships/hyperlink" Target="https://www.dropbox.com/s/cr6d43jwe80lmyc/J%26J.pdf?dl=0" TargetMode="External"/><Relationship Id="rId447" Type="http://schemas.openxmlformats.org/officeDocument/2006/relationships/hyperlink" Target="https://www.dropbox.com/s/oqqf90yhg1ro1s6/General%20Mills.pdf?dl=0" TargetMode="External"/><Relationship Id="rId612" Type="http://schemas.openxmlformats.org/officeDocument/2006/relationships/hyperlink" Target="https://www.dropbox.com/s/9djcfgnvp16l00w/Dakota%20Growers.pdf?dl=0" TargetMode="External"/><Relationship Id="rId251" Type="http://schemas.openxmlformats.org/officeDocument/2006/relationships/hyperlink" Target="https://www.dropbox.com/s/qj2tncewrzk0qdj/Pop%20Tart%201pk%20Straw.pdf?dl=0" TargetMode="External"/><Relationship Id="rId489" Type="http://schemas.openxmlformats.org/officeDocument/2006/relationships/hyperlink" Target="https://www.dropbox.com/s/iil84vmwop7gi8q/Seneca%20Foods%20-%20PFG%20Branded%20Canned%20Fruit%20%26%20Veg.pdf?dl=0" TargetMode="External"/><Relationship Id="rId654" Type="http://schemas.openxmlformats.org/officeDocument/2006/relationships/hyperlink" Target="https://www.dropbox.com/s/p58vxddf2pjiqm4/Tyson%20Item%20070300-0928%20%2810703000928%29%20%281%29.pdf?dl=0" TargetMode="External"/><Relationship Id="rId46" Type="http://schemas.openxmlformats.org/officeDocument/2006/relationships/hyperlink" Target="https://www.dropbox.com/s/wyfyhts0b0mefkz/Bridgford%206787.pdf?dl=0" TargetMode="External"/><Relationship Id="rId293" Type="http://schemas.openxmlformats.org/officeDocument/2006/relationships/hyperlink" Target="https://www.dropbox.com/s/z5b700osibx64hm/Trio%20Alfredo%20Sauce%20Mix%208%20x%2016%20ounces%20_%20Trio%20_%20Nestl%C3%A9%20Professional.pdf?dl=0" TargetMode="External"/><Relationship Id="rId307" Type="http://schemas.openxmlformats.org/officeDocument/2006/relationships/hyperlink" Target="https://www.dropbox.com/s/fr4r4ci132dmbvc/AFS%2072001%28%206PACK%29%20%26%2082001%28%202PACK%29%20TANGERINE%20CHICKEN%20WG%20%20%2809-14-2017%29.pdf?dl=0" TargetMode="External"/><Relationship Id="rId349" Type="http://schemas.openxmlformats.org/officeDocument/2006/relationships/hyperlink" Target="https://www.dropbox.com/s/cs8nyxc2uckh8wc/KENS.pdf?dl=0" TargetMode="External"/><Relationship Id="rId514" Type="http://schemas.openxmlformats.org/officeDocument/2006/relationships/hyperlink" Target="https://www.dropbox.com/s/nasqzl0s4vab594/Tyson%20Buy%20American%20-%20NHBG.pdf?dl=0" TargetMode="External"/><Relationship Id="rId556" Type="http://schemas.openxmlformats.org/officeDocument/2006/relationships/hyperlink" Target="https://www.dropbox.com/s/9cuk9l9fipebtsk/RFB%20ConAgra.pdf?dl=0" TargetMode="External"/><Relationship Id="rId88" Type="http://schemas.openxmlformats.org/officeDocument/2006/relationships/hyperlink" Target="https://www.dropbox.com/s/sf3fht7cts9yx73/Cereal%20Pouch.pdf?dl=0" TargetMode="External"/><Relationship Id="rId111" Type="http://schemas.openxmlformats.org/officeDocument/2006/relationships/hyperlink" Target="https://www.dropbox.com/s/41ohbjt3dmony8q/DC%20Ranch.pdf?dl=0" TargetMode="External"/><Relationship Id="rId153" Type="http://schemas.openxmlformats.org/officeDocument/2006/relationships/hyperlink" Target="https://www.dropbox.com/s/jdxqi6abihvm22z/Tyson%20nugget%202155-928.pdf?dl=0" TargetMode="External"/><Relationship Id="rId195" Type="http://schemas.openxmlformats.org/officeDocument/2006/relationships/hyperlink" Target="https://www.dropbox.com/s/jnpqgv520rgdff6/77387%2012685%20MAX%20Maxstix%20Mozzarella.pdf?dl=0" TargetMode="External"/><Relationship Id="rId209" Type="http://schemas.openxmlformats.org/officeDocument/2006/relationships/hyperlink" Target="https://www.dropbox.com/s/5z04q1xwse3fttx/McCain%20MCF03786.pdf?dl=0" TargetMode="External"/><Relationship Id="rId360" Type="http://schemas.openxmlformats.org/officeDocument/2006/relationships/hyperlink" Target="https://www.dropbox.com/s/isqp0r3atise8ak/BAKE%20CRAFTERS.pdf?dl=0" TargetMode="External"/><Relationship Id="rId416" Type="http://schemas.openxmlformats.org/officeDocument/2006/relationships/hyperlink" Target="https://www.dropbox.com/s/91ny1eqpwf1nnca/RICH%27S.pdf?dl=0" TargetMode="External"/><Relationship Id="rId598" Type="http://schemas.openxmlformats.org/officeDocument/2006/relationships/hyperlink" Target="https://www.dropbox.com/s/oqqf90yhg1ro1s6/General%20Mills.pdf?dl=0" TargetMode="External"/><Relationship Id="rId220" Type="http://schemas.openxmlformats.org/officeDocument/2006/relationships/hyperlink" Target="https://www.dropbox.com/s/mcnnwdb8xld3uqb/BakedLays_Original_Nutrition_.875oz_%2833625%29_012019.pdf?dl=0" TargetMode="External"/><Relationship Id="rId458" Type="http://schemas.openxmlformats.org/officeDocument/2006/relationships/hyperlink" Target="https://www.dropbox.com/s/93wsq2gfjkxms9r/Campbell%27s.pdf?dl=0" TargetMode="External"/><Relationship Id="rId623" Type="http://schemas.openxmlformats.org/officeDocument/2006/relationships/hyperlink" Target="https://www.dropbox.com/s/l7gp9g0mprlwfn1/75156-93322%20nutritional.pdf?dl=0" TargetMode="External"/><Relationship Id="rId15" Type="http://schemas.openxmlformats.org/officeDocument/2006/relationships/hyperlink" Target="https://www.dropbox.com/s/wbby61tsowwi3y9/Red%20Gold%20all%20Natural%20Ketchup%20REDYL99%2007062017.pdf?dl=0" TargetMode="External"/><Relationship Id="rId57" Type="http://schemas.openxmlformats.org/officeDocument/2006/relationships/hyperlink" Target="https://www.dropbox.com/s/ffagp0shajiksa4/Bakecrafters%20453%20hamburger%2012152017.pdf?dl=0" TargetMode="External"/><Relationship Id="rId262" Type="http://schemas.openxmlformats.org/officeDocument/2006/relationships/hyperlink" Target="https://www.dropbox.com/s/485j1c459gnsztb/Hormel%20Ham%20CN%2037013.pdf?dl=0" TargetMode="External"/><Relationship Id="rId318" Type="http://schemas.openxmlformats.org/officeDocument/2006/relationships/hyperlink" Target="https://www.dropbox.com/s/sw9lo13zyvfyu3n/Edamame.pdf?dl=0" TargetMode="External"/><Relationship Id="rId525" Type="http://schemas.openxmlformats.org/officeDocument/2006/relationships/hyperlink" Target="https://www.dropbox.com/s/ckcrsnnx9bf79xc/Kraft%20Buy%20American%20Letter%20-%20Approved%20Items.pdf?dl=0" TargetMode="External"/><Relationship Id="rId567" Type="http://schemas.openxmlformats.org/officeDocument/2006/relationships/hyperlink" Target="https://www.dropbox.com/s/39i1j6osdeg3liv/Savencia.pdf?dl=0" TargetMode="External"/><Relationship Id="rId99" Type="http://schemas.openxmlformats.org/officeDocument/2006/relationships/hyperlink" Target="https://www.dropbox.com/s/ih9w1zwz4qmptl1/Mini%20Cini.pdf?dl=0" TargetMode="External"/><Relationship Id="rId122" Type="http://schemas.openxmlformats.org/officeDocument/2006/relationships/hyperlink" Target="https://www.dropbox.com/s/l1rbgjk610qm5in/Richs%2065219%20Mozz%20sticks.pdf?dl=0" TargetMode="External"/><Relationship Id="rId164" Type="http://schemas.openxmlformats.org/officeDocument/2006/relationships/hyperlink" Target="https://www.dropbox.com/s/qzz929uepoemoz8/Butterball%20frank.pdf?dl=0" TargetMode="External"/><Relationship Id="rId371" Type="http://schemas.openxmlformats.org/officeDocument/2006/relationships/hyperlink" Target="https://www.dropbox.com/s/cvlcdnfa5jnoqmo/Sky%20Blue.pdf?dl=0" TargetMode="External"/><Relationship Id="rId427" Type="http://schemas.openxmlformats.org/officeDocument/2006/relationships/hyperlink" Target="https://www.dropbox.com/s/lwyf1wuzk14guvx/McCain.pdf?dl=0" TargetMode="External"/><Relationship Id="rId469" Type="http://schemas.openxmlformats.org/officeDocument/2006/relationships/hyperlink" Target="https://www.dropbox.com/s/ci5h97oud8blnvz/ConAgra.pdf?dl=0" TargetMode="External"/><Relationship Id="rId634" Type="http://schemas.openxmlformats.org/officeDocument/2006/relationships/hyperlink" Target="https://www.dropbox.com/s/xbsu4tvixpf8mv9/DC%20Chicken%20Dippin.pdf?dl=0" TargetMode="External"/><Relationship Id="rId26" Type="http://schemas.openxmlformats.org/officeDocument/2006/relationships/hyperlink" Target="https://www.dropbox.com/s/nt4pr9l2qzpjzxj/Perdue%2026203%20GF%20Tender%2002222018.pdf?dl=0" TargetMode="External"/><Relationship Id="rId231" Type="http://schemas.openxmlformats.org/officeDocument/2006/relationships/hyperlink" Target="https://www.dropbox.com/s/huqu2tohd9eszym/Cookie%20JJ%2014921%20CC%201.85%20oz%2006282017.pdf?dl=0" TargetMode="External"/><Relationship Id="rId273" Type="http://schemas.openxmlformats.org/officeDocument/2006/relationships/hyperlink" Target="https://www.dropbox.com/s/55dwded5sy2qzss/2100067119%20Blue%20Cheese%20Dressing%20PSR.pdf?dl=0" TargetMode="External"/><Relationship Id="rId329" Type="http://schemas.openxmlformats.org/officeDocument/2006/relationships/hyperlink" Target="https://www.dropbox.com/s/70lygd27mg21gaa/Buy%20American_FritoLay_1-5-18.pdf?dl=0" TargetMode="External"/><Relationship Id="rId480" Type="http://schemas.openxmlformats.org/officeDocument/2006/relationships/hyperlink" Target="https://www.dropbox.com/s/iqn04ssq9fne17u/87052%20Buy%20American%20Compliant.pdf?dl=0" TargetMode="External"/><Relationship Id="rId536" Type="http://schemas.openxmlformats.org/officeDocument/2006/relationships/hyperlink" Target="https://www.dropbox.com/s/ruljpmqw4w1qxy6/Simplot.pdf?dl=0" TargetMode="External"/><Relationship Id="rId68" Type="http://schemas.openxmlformats.org/officeDocument/2006/relationships/hyperlink" Target="https://www.dropbox.com/s/myayepxvntsgy2d/Bakecrafter%20Nutrition%20for%20706.pdf?dl=0" TargetMode="External"/><Relationship Id="rId133" Type="http://schemas.openxmlformats.org/officeDocument/2006/relationships/hyperlink" Target="https://www.dropbox.com/s/f9ebk38v3kewuro/Strawberry%20YoCrunch.pdf?dl=0" TargetMode="External"/><Relationship Id="rId175" Type="http://schemas.openxmlformats.org/officeDocument/2006/relationships/hyperlink" Target="https://www.dropbox.com/s/mqifysan3c8or14/Land%20O%27%20Lakes%20Italian%20Cheese%20Sauce%20Pouch.pdf?dl=0" TargetMode="External"/><Relationship Id="rId340" Type="http://schemas.openxmlformats.org/officeDocument/2006/relationships/hyperlink" Target="https://www.dropbox.com/s/b7cd1s3jkgvchs4/Post%20Granola%20BuyAmerican_1102165301.pdf?dl=0" TargetMode="External"/><Relationship Id="rId578" Type="http://schemas.openxmlformats.org/officeDocument/2006/relationships/hyperlink" Target="https://www.dropbox.com/s/uzpd6p7q6gxv6dk/Saltines.pdf?dl=0" TargetMode="External"/><Relationship Id="rId200" Type="http://schemas.openxmlformats.org/officeDocument/2006/relationships/hyperlink" Target="https://www.dropbox.com/s/gxl2epcmegm79lw/96ww2%204x6.pdf?dl=0" TargetMode="External"/><Relationship Id="rId382" Type="http://schemas.openxmlformats.org/officeDocument/2006/relationships/hyperlink" Target="https://www.dropbox.com/s/oqqf90yhg1ro1s6/General%20Mills.pdf?dl=0" TargetMode="External"/><Relationship Id="rId438" Type="http://schemas.openxmlformats.org/officeDocument/2006/relationships/hyperlink" Target="https://www.dropbox.com/s/5aqa551isuzbaj9/Upstate.pdf?dl=0" TargetMode="External"/><Relationship Id="rId603" Type="http://schemas.openxmlformats.org/officeDocument/2006/relationships/hyperlink" Target="https://www.dropbox.com/s/nasqzl0s4vab594/Tyson%20Buy%20American%20-%20NHBG.pdf?dl=0" TargetMode="External"/><Relationship Id="rId645" Type="http://schemas.openxmlformats.org/officeDocument/2006/relationships/hyperlink" Target="https://www.dropbox.com/s/7mrlsszmp3etd9y/LaysKettle_%20RFApplewoodSmokedBBQ_Nutrition_%2809598%29_012019.pdf?dl=0" TargetMode="External"/><Relationship Id="rId242" Type="http://schemas.openxmlformats.org/officeDocument/2006/relationships/hyperlink" Target="https://www.dropbox.com/s/e7chvehv1jfersx/NV%20Choc%20Chunk.pdf?dl=0" TargetMode="External"/><Relationship Id="rId284" Type="http://schemas.openxmlformats.org/officeDocument/2006/relationships/hyperlink" Target="https://www.dropbox.com/s/ir6petkwaibwr5l/superbakery7010dunkinstiknutritional.pdf?dl=0" TargetMode="External"/><Relationship Id="rId491" Type="http://schemas.openxmlformats.org/officeDocument/2006/relationships/hyperlink" Target="https://www.dropbox.com/s/m5dlwenfgkta7h8/Krusteaz%20Buy%20American%20-%20Frozen%20Griddle%20Bakery%2031419.pdf?dl=0" TargetMode="External"/><Relationship Id="rId505" Type="http://schemas.openxmlformats.org/officeDocument/2006/relationships/hyperlink" Target="https://www.dropbox.com/s/e8uhls3ozybr7bh/Basic%20Am%20CertificateofOrigin20175300.pdf?dl=0" TargetMode="External"/><Relationship Id="rId37" Type="http://schemas.openxmlformats.org/officeDocument/2006/relationships/hyperlink" Target="https://www.dropbox.com/s/adg43t95a81wehe/Smithfield%20pepperoni%202781522010.pdf?dl=0" TargetMode="External"/><Relationship Id="rId79" Type="http://schemas.openxmlformats.org/officeDocument/2006/relationships/hyperlink" Target="https://www.dropbox.com/s/x7b1n6hcsvc85eo/Cin%20chex.pdf?dl=0" TargetMode="External"/><Relationship Id="rId102" Type="http://schemas.openxmlformats.org/officeDocument/2006/relationships/hyperlink" Target="https://www.dropbox.com/s/f722g1bnokb69km/CC%20Muffin%2002760.pdf?dl=0" TargetMode="External"/><Relationship Id="rId144" Type="http://schemas.openxmlformats.org/officeDocument/2006/relationships/hyperlink" Target="https://www.dropbox.com/s/g413ou6pwk3m1w9/Kens%20lite%20Ranch%20pkt.pdf?dl=0" TargetMode="External"/><Relationship Id="rId547" Type="http://schemas.openxmlformats.org/officeDocument/2006/relationships/hyperlink" Target="https://www.dropbox.com/s/y501edj1afj6bug/JSB%20Buy%20American%20Form.pdf?dl=0" TargetMode="External"/><Relationship Id="rId589" Type="http://schemas.openxmlformats.org/officeDocument/2006/relationships/hyperlink" Target="https://www.dropbox.com/s/ut0g6b1im38sre1/Barfresh%201-21-19%20Buy%20American%20Statement.pdf?dl=0" TargetMode="External"/><Relationship Id="rId90" Type="http://schemas.openxmlformats.org/officeDocument/2006/relationships/hyperlink" Target="https://www.dropbox.com/s/xunqn7gb1vj93d1/0375IW.pdf?dl=0" TargetMode="External"/><Relationship Id="rId186" Type="http://schemas.openxmlformats.org/officeDocument/2006/relationships/hyperlink" Target="https://www.dropbox.com/s/k7sp6hqkfzmrlhr/77387%2012699%20MAX%20Pizza%20Quesadilla.pdf?dl=0" TargetMode="External"/><Relationship Id="rId351" Type="http://schemas.openxmlformats.org/officeDocument/2006/relationships/hyperlink" Target="https://www.dropbox.com/s/cs8nyxc2uckh8wc/KENS.pdf?dl=0" TargetMode="External"/><Relationship Id="rId393" Type="http://schemas.openxmlformats.org/officeDocument/2006/relationships/hyperlink" Target="https://www.dropbox.com/s/lwyf1wuzk14guvx/McCain.pdf?dl=0" TargetMode="External"/><Relationship Id="rId407" Type="http://schemas.openxmlformats.org/officeDocument/2006/relationships/hyperlink" Target="https://www.dropbox.com/s/cr6d43jwe80lmyc/J%26J.pdf?dl=0" TargetMode="External"/><Relationship Id="rId449" Type="http://schemas.openxmlformats.org/officeDocument/2006/relationships/hyperlink" Target="https://www.dropbox.com/s/ml6ve94leiq3xaq/NORPAC.pdf?dl=0" TargetMode="External"/><Relationship Id="rId614" Type="http://schemas.openxmlformats.org/officeDocument/2006/relationships/hyperlink" Target="https://www.dropbox.com/s/9djcfgnvp16l00w/Dakota%20Growers.pdf?dl=0" TargetMode="External"/><Relationship Id="rId656" Type="http://schemas.openxmlformats.org/officeDocument/2006/relationships/hyperlink" Target="https://www.dropbox.com/s/8lphzcazhuseodu/Kelloggs%20granola%20PC%20Buy%20American%20041218.pdf?dl=0" TargetMode="External"/><Relationship Id="rId211" Type="http://schemas.openxmlformats.org/officeDocument/2006/relationships/hyperlink" Target="https://www.dropbox.com/s/565s0bxcnob3gx2/McCain%201000000496.pdf?dl=0" TargetMode="External"/><Relationship Id="rId253" Type="http://schemas.openxmlformats.org/officeDocument/2006/relationships/hyperlink" Target="https://www.dropbox.com/s/n6vfmkc388738zx/Pop%20Tart%202pk%20Cinn.pdf?dl=0" TargetMode="External"/><Relationship Id="rId295" Type="http://schemas.openxmlformats.org/officeDocument/2006/relationships/hyperlink" Target="https://www.dropbox.com/s/r4k0zg8w4apfsqf/BarFresh_StrawberryBanana_PFS_012018.pdf?dl=0" TargetMode="External"/><Relationship Id="rId309" Type="http://schemas.openxmlformats.org/officeDocument/2006/relationships/hyperlink" Target="https://www.dropbox.com/s/c5c64sb2z05radd/54410%20SUPREME%20GOURMET%20WHOLE%20GRAIN%20BREADED%20CHICKEN%20NUGGET%2C%20PORTIONED%20WD%2C%20FULLY%20COOKED%2C%20CN%20LABELED.pdf?dl=0" TargetMode="External"/><Relationship Id="rId460" Type="http://schemas.openxmlformats.org/officeDocument/2006/relationships/hyperlink" Target="https://www.dropbox.com/s/y2mnzfltywumhge/SMOKEWOOD.pdf?dl=0" TargetMode="External"/><Relationship Id="rId516" Type="http://schemas.openxmlformats.org/officeDocument/2006/relationships/hyperlink" Target="https://www.dropbox.com/s/ckcrsnnx9bf79xc/Kraft%20Buy%20American%20Letter%20-%20Approved%20Items.pdf?dl=0" TargetMode="External"/><Relationship Id="rId48" Type="http://schemas.openxmlformats.org/officeDocument/2006/relationships/hyperlink" Target="https://www.dropbox.com/s/nx5ge08o25a7wv3/133907_Smart-PicksWhole-Wheat-Breadstick.pdf?dl=0" TargetMode="External"/><Relationship Id="rId113" Type="http://schemas.openxmlformats.org/officeDocument/2006/relationships/hyperlink" Target="https://www.dropbox.com/s/suy0avzlf686kiz/Disp%20BBQ.pdf?dl=0" TargetMode="External"/><Relationship Id="rId320" Type="http://schemas.openxmlformats.org/officeDocument/2006/relationships/hyperlink" Target="https://www.dropbox.com/s/cg932rko7keaosl/Tuna.pdf?dl=0" TargetMode="External"/><Relationship Id="rId558" Type="http://schemas.openxmlformats.org/officeDocument/2006/relationships/hyperlink" Target="https://www.dropbox.com/s/e5vch1i5mmdkv63/Chef%20Pierre%20croissant.pdf?dl=0" TargetMode="External"/><Relationship Id="rId155" Type="http://schemas.openxmlformats.org/officeDocument/2006/relationships/hyperlink" Target="https://www.dropbox.com/s/8vvrp9oltwznczj/005567-0928.pdf?dl=0" TargetMode="External"/><Relationship Id="rId197" Type="http://schemas.openxmlformats.org/officeDocument/2006/relationships/hyperlink" Target="https://www.dropbox.com/s/jb68rd2bqzfhpzr/77387%2012655%20MAX%204x6%20Fit%20For%20Kids%20Cheese%20Pizza.pdf?dl=0" TargetMode="External"/><Relationship Id="rId362" Type="http://schemas.openxmlformats.org/officeDocument/2006/relationships/hyperlink" Target="https://www.dropbox.com/s/isqp0r3atise8ak/BAKE%20CRAFTERS.pdf?dl=0" TargetMode="External"/><Relationship Id="rId418" Type="http://schemas.openxmlformats.org/officeDocument/2006/relationships/hyperlink" Target="https://www.dropbox.com/s/91ny1eqpwf1nnca/RICH%27S.pdf?dl=0" TargetMode="External"/><Relationship Id="rId625" Type="http://schemas.openxmlformats.org/officeDocument/2006/relationships/hyperlink" Target="https://www.dropbox.com/s/y1u0hihkdllb96s/Michael%27s.pdf?dl=0" TargetMode="External"/><Relationship Id="rId222" Type="http://schemas.openxmlformats.org/officeDocument/2006/relationships/hyperlink" Target="https://www.dropbox.com/s/8h56u6ruqsoapui/BakedLays_SCO_Nutrition_%2833627%29_.875oz_012019.pdf?dl=0" TargetMode="External"/><Relationship Id="rId264" Type="http://schemas.openxmlformats.org/officeDocument/2006/relationships/hyperlink" Target="https://www.dropbox.com/s/43lkm5x5ik5zcip/Sweet%20gems%2010071179024361-K12.pdf?dl=0" TargetMode="External"/><Relationship Id="rId471" Type="http://schemas.openxmlformats.org/officeDocument/2006/relationships/hyperlink" Target="https://www.dropbox.com/s/ci5h97oud8blnvz/ConAgra.pdf?dl=0" TargetMode="External"/><Relationship Id="rId17" Type="http://schemas.openxmlformats.org/officeDocument/2006/relationships/hyperlink" Target="https://www.dropbox.com/s/3vzrb4exml17nr1/Angela%20Mia%2042203%20NSA%20Marinara%2007062017.pdf?dl=0" TargetMode="External"/><Relationship Id="rId59" Type="http://schemas.openxmlformats.org/officeDocument/2006/relationships/hyperlink" Target="https://www.dropbox.com/s/olq67523eb201gv/Bakecrafter%20Hot%20Dog%20Bun%20471.pdf?dl=0" TargetMode="External"/><Relationship Id="rId124" Type="http://schemas.openxmlformats.org/officeDocument/2006/relationships/hyperlink" Target="https://www.dropbox.com/s/ef4sr03k4kbajhg/Trix%20Cherry.pdf?dl=0" TargetMode="External"/><Relationship Id="rId527" Type="http://schemas.openxmlformats.org/officeDocument/2006/relationships/hyperlink" Target="https://www.dropbox.com/s/ckcrsnnx9bf79xc/Kraft%20Buy%20American%20Letter%20-%20Approved%20Items.pdf?dl=0" TargetMode="External"/><Relationship Id="rId569" Type="http://schemas.openxmlformats.org/officeDocument/2006/relationships/hyperlink" Target="https://www.dropbox.com/s/u8k4m09wny2vw8q/Pilgrim%27s%20Buy%20American%20-%2013750.pdf?dl=0" TargetMode="External"/><Relationship Id="rId70" Type="http://schemas.openxmlformats.org/officeDocument/2006/relationships/hyperlink" Target="https://www.dropbox.com/s/bpk3j2nm3tcdm32/13839%20Mini%20bagel.pdf?dl=0" TargetMode="External"/><Relationship Id="rId166" Type="http://schemas.openxmlformats.org/officeDocument/2006/relationships/hyperlink" Target="https://www.dropbox.com/s/2sq4s83pklvbzgl/Roastbeef%20927849.pdf?dl=0" TargetMode="External"/><Relationship Id="rId331" Type="http://schemas.openxmlformats.org/officeDocument/2006/relationships/hyperlink" Target="https://www.dropbox.com/s/70lygd27mg21gaa/Buy%20American_FritoLay_1-5-18.pdf?dl=0" TargetMode="External"/><Relationship Id="rId373" Type="http://schemas.openxmlformats.org/officeDocument/2006/relationships/hyperlink" Target="https://www.dropbox.com/s/cvlcdnfa5jnoqmo/Sky%20Blue.pdf?dl=0" TargetMode="External"/><Relationship Id="rId429" Type="http://schemas.openxmlformats.org/officeDocument/2006/relationships/hyperlink" Target="https://www.dropbox.com/s/rsieaxcx0tjik04/Bridgford.pdf?dl=0" TargetMode="External"/><Relationship Id="rId580" Type="http://schemas.openxmlformats.org/officeDocument/2006/relationships/hyperlink" Target="https://www.dropbox.com/s/91ny1eqpwf1nnca/RICH%27S.pdf?dl=0" TargetMode="External"/><Relationship Id="rId636" Type="http://schemas.openxmlformats.org/officeDocument/2006/relationships/hyperlink" Target="https://www.dropbox.com/s/nhcnvjttpikqs6y/Diamond%20Crystal.pdf?dl=0" TargetMode="External"/><Relationship Id="rId1" Type="http://schemas.openxmlformats.org/officeDocument/2006/relationships/hyperlink" Target="https://www.dropbox.com/s/f3nwwy8pq929zbx/LW%2002120.pdf?dl=0" TargetMode="External"/><Relationship Id="rId233" Type="http://schemas.openxmlformats.org/officeDocument/2006/relationships/hyperlink" Target="https://www.dropbox.com/s/pc26dw94sg9v6de/Keebler%20Animal%20Crackers.pdf?dl=0" TargetMode="External"/><Relationship Id="rId440" Type="http://schemas.openxmlformats.org/officeDocument/2006/relationships/hyperlink" Target="https://www.dropbox.com/s/e6a0tqh065z7yqq/Lamb.pdf?dl=0" TargetMode="External"/><Relationship Id="rId28" Type="http://schemas.openxmlformats.org/officeDocument/2006/relationships/hyperlink" Target="https://www.dropbox.com/s/t1us4pxnhoqwkik/Richs%204x4%20Flatbread.pdf?dl=0" TargetMode="External"/><Relationship Id="rId275" Type="http://schemas.openxmlformats.org/officeDocument/2006/relationships/hyperlink" Target="https://www.dropbox.com/s/g9ckp0mtmi75ei2/2100067121%20Golden%20Italian%20Dressing%20PSR.pdf?dl=0" TargetMode="External"/><Relationship Id="rId300" Type="http://schemas.openxmlformats.org/officeDocument/2006/relationships/hyperlink" Target="https://www.dropbox.com/s/30o4cigge0aidkt/Trio%20Low%20Sodium%20Poultry%20Gravy%20Mix%208%20x%2022.pdf?dl=0" TargetMode="External"/><Relationship Id="rId482" Type="http://schemas.openxmlformats.org/officeDocument/2006/relationships/hyperlink" Target="https://www.dropbox.com/s/voumz4kyp3oq9kp/Bongards%20.pdf?dl=0" TargetMode="External"/><Relationship Id="rId538" Type="http://schemas.openxmlformats.org/officeDocument/2006/relationships/hyperlink" Target="https://www.dropbox.com/s/ohilevczlj5mmzw/Kraft%20Heinz.pdf?dl=0" TargetMode="External"/><Relationship Id="rId81" Type="http://schemas.openxmlformats.org/officeDocument/2006/relationships/hyperlink" Target="https://www.dropbox.com/s/pc5j4fdpnl7kjhv/Cocoa%20Puffs.pdf?dl=0" TargetMode="External"/><Relationship Id="rId135" Type="http://schemas.openxmlformats.org/officeDocument/2006/relationships/hyperlink" Target="https://www.dropbox.com/s/orujjlmk92amiio/Kens%20lite%20Ital%20gals.pdf?dl=0" TargetMode="External"/><Relationship Id="rId177" Type="http://schemas.openxmlformats.org/officeDocument/2006/relationships/hyperlink" Target="https://www.dropbox.com/s/0ksv733x6bb0plc/PAM%20Buttercoat.pdf?dl=0" TargetMode="External"/><Relationship Id="rId342" Type="http://schemas.openxmlformats.org/officeDocument/2006/relationships/hyperlink" Target="https://www.dropbox.com/s/eiiufway7jkrqnh/Tasty%20Brands.pdf?dl=0" TargetMode="External"/><Relationship Id="rId384" Type="http://schemas.openxmlformats.org/officeDocument/2006/relationships/hyperlink" Target="https://www.dropbox.com/s/04wg667g077pckq/RED%20GOLD%20-%20REDOA1Z.pdf?dl=0" TargetMode="External"/><Relationship Id="rId591" Type="http://schemas.openxmlformats.org/officeDocument/2006/relationships/hyperlink" Target="https://www.dropbox.com/s/ut0g6b1im38sre1/Barfresh%201-21-19%20Buy%20American%20Statement.pdf?dl=0" TargetMode="External"/><Relationship Id="rId605" Type="http://schemas.openxmlformats.org/officeDocument/2006/relationships/hyperlink" Target="..\..\..\..\..\..\..\Downloads\Asian%20Food%20Solutions-Buy%20American%20Provision%20(3.1.19).pdf" TargetMode="External"/><Relationship Id="rId202" Type="http://schemas.openxmlformats.org/officeDocument/2006/relationships/hyperlink" Target="https://www.dropbox.com/s/p89j47f0iw5yk26/Pizza%20Bagel.pdf?dl=0" TargetMode="External"/><Relationship Id="rId244" Type="http://schemas.openxmlformats.org/officeDocument/2006/relationships/hyperlink" Target="https://www.dropbox.com/s/b9ffs1a0cgrwkr6/Watermelon%20juice%20cup%2023060015.pdf?dl=0" TargetMode="External"/><Relationship Id="rId647" Type="http://schemas.openxmlformats.org/officeDocument/2006/relationships/hyperlink" Target="https://www.dropbox.com/s/70lygd27mg21gaa/Buy%20American_FritoLay_1-5-18.pdf?dl=0" TargetMode="External"/><Relationship Id="rId39" Type="http://schemas.openxmlformats.org/officeDocument/2006/relationships/hyperlink" Target="https://www.dropbox.com/s/7wsj737idtmfhel/Ken%27s%20Lite%20Ranch.pdf?dl=0" TargetMode="External"/><Relationship Id="rId286" Type="http://schemas.openxmlformats.org/officeDocument/2006/relationships/hyperlink" Target="https://www.dropbox.com/s/u5tvu1dvxpxw3wv/tasty_brands_62200_10062016_garlicknot.pdf?dl=0" TargetMode="External"/><Relationship Id="rId451" Type="http://schemas.openxmlformats.org/officeDocument/2006/relationships/hyperlink" Target="https://www.dropbox.com/s/dr0nv9i6bzm1dc2/Country%20Pure%20-%20All.pdf?dl=0" TargetMode="External"/><Relationship Id="rId493" Type="http://schemas.openxmlformats.org/officeDocument/2006/relationships/hyperlink" Target="https://www.dropbox.com/s/bqtroofvkd7oa6y/Pinnacle10023.pdf?dl=0" TargetMode="External"/><Relationship Id="rId507" Type="http://schemas.openxmlformats.org/officeDocument/2006/relationships/hyperlink" Target="https://www.dropbox.com/s/hrbq4ghp05cxsjm/Vie%20de%20franceBuy%20American%20Statement.pdf?dl=0" TargetMode="External"/><Relationship Id="rId549" Type="http://schemas.openxmlformats.org/officeDocument/2006/relationships/hyperlink" Target="https://www.dropbox.com/s/y501edj1afj6bug/JSB%20Buy%20American%20Form.pdf?dl=0" TargetMode="External"/><Relationship Id="rId50" Type="http://schemas.openxmlformats.org/officeDocument/2006/relationships/hyperlink" Target="https://www.dropbox.com/s/nkmcy2mbeqcpc32/Chef%20Pierre%20Croissant.pdf?dl=0" TargetMode="External"/><Relationship Id="rId104" Type="http://schemas.openxmlformats.org/officeDocument/2006/relationships/hyperlink" Target="https://www.dropbox.com/s/09ruumjpfadwxbp/06661.pdf?dl=0" TargetMode="External"/><Relationship Id="rId146" Type="http://schemas.openxmlformats.org/officeDocument/2006/relationships/hyperlink" Target="https://www.dropbox.com/s/720hfrwieidazhr/Kens%20HM%20cup.pdf?dl=0" TargetMode="External"/><Relationship Id="rId188" Type="http://schemas.openxmlformats.org/officeDocument/2006/relationships/hyperlink" Target="https://www.dropbox.com/s/t2hzofx0u46lovv/TONY%27S%20French%20Bread%20WG%20Cheese%20Pizza%20-%2078356.pdf?dl=0" TargetMode="External"/><Relationship Id="rId311" Type="http://schemas.openxmlformats.org/officeDocument/2006/relationships/hyperlink" Target="https://www.dropbox.com/s/kgc2tw4vshq6up1/54409%20SUPREME%20GOURMET%20WHOLE%20GRAIN%20BREADED%20POPCORN%20CHICKEN%2C%20PORTIONED%20WD%2C%20FULLY%20COOKED%2C%20CN%20LABELED.pdf?dl=0" TargetMode="External"/><Relationship Id="rId353" Type="http://schemas.openxmlformats.org/officeDocument/2006/relationships/hyperlink" Target="https://www.dropbox.com/s/cs8nyxc2uckh8wc/KENS.pdf?dl=0" TargetMode="External"/><Relationship Id="rId395" Type="http://schemas.openxmlformats.org/officeDocument/2006/relationships/hyperlink" Target="https://www.dropbox.com/s/lwyf1wuzk14guvx/McCain.pdf?dl=0" TargetMode="External"/><Relationship Id="rId409" Type="http://schemas.openxmlformats.org/officeDocument/2006/relationships/hyperlink" Target="https://www.dropbox.com/s/cr6d43jwe80lmyc/J%26J.pdf?dl=0" TargetMode="External"/><Relationship Id="rId560" Type="http://schemas.openxmlformats.org/officeDocument/2006/relationships/hyperlink" Target="https://www.dropbox.com/s/zymoja0y3ootluy/Udis.pdf?dl=0" TargetMode="External"/><Relationship Id="rId92" Type="http://schemas.openxmlformats.org/officeDocument/2006/relationships/hyperlink" Target="https://www.dropbox.com/s/ga88lp3zzv97kps/Sky%20Blue%20Crumb%20Cake272.pdf?dl=0" TargetMode="External"/><Relationship Id="rId213" Type="http://schemas.openxmlformats.org/officeDocument/2006/relationships/hyperlink" Target="https://www.dropbox.com/s/wbarnh6echkeogm/Bosco%20702011-1120.pdf?dl=0" TargetMode="External"/><Relationship Id="rId420" Type="http://schemas.openxmlformats.org/officeDocument/2006/relationships/hyperlink" Target="https://www.dropbox.com/s/91ny1eqpwf1nnca/RICH%27S.pdf?dl=0" TargetMode="External"/><Relationship Id="rId616" Type="http://schemas.openxmlformats.org/officeDocument/2006/relationships/hyperlink" Target="https://www.dropbox.com/s/y1u0hihkdllb96s/Michael%27s.pdf?dl=0" TargetMode="External"/><Relationship Id="rId658" Type="http://schemas.openxmlformats.org/officeDocument/2006/relationships/hyperlink" Target="https://www.dropbox.com/s/m3v2os1fuuda461/Bongards%2040295-1%20String%20Cheese%2007062017.pdf?dl=0" TargetMode="External"/><Relationship Id="rId255" Type="http://schemas.openxmlformats.org/officeDocument/2006/relationships/hyperlink" Target="https://www.dropbox.com/s/40arh2qipbd2fq9/Pop%20Tart%202pk%20Fudge.pdf?dl=0" TargetMode="External"/><Relationship Id="rId297" Type="http://schemas.openxmlformats.org/officeDocument/2006/relationships/hyperlink" Target="https://www.dropbox.com/s/3mfwsjlijg7u2tk/11-7-18%20NSAGWSM128-4%2C%20Green%20Watermelon%20Smoothie%20Concentrate%20PFS%20docs.pdf?dl=0" TargetMode="External"/><Relationship Id="rId462" Type="http://schemas.openxmlformats.org/officeDocument/2006/relationships/hyperlink" Target="https://www.dropbox.com/s/vifa3vmevp4dpgo/Schwan%27s.pdf?dl=0" TargetMode="External"/><Relationship Id="rId518" Type="http://schemas.openxmlformats.org/officeDocument/2006/relationships/hyperlink" Target="https://www.dropbox.com/s/ckcrsnnx9bf79xc/Kraft%20Buy%20American%20Letter%20-%20Approved%20Items.pdf?dl=0" TargetMode="External"/><Relationship Id="rId115" Type="http://schemas.openxmlformats.org/officeDocument/2006/relationships/hyperlink" Target="https://www.dropbox.com/s/dfe332j36oei8md/Disp%20HM.pdf?dl=0" TargetMode="External"/><Relationship Id="rId157" Type="http://schemas.openxmlformats.org/officeDocument/2006/relationships/hyperlink" Target="https://www.dropbox.com/s/ahdj0lxzxu64wut/Tyson%20Item%20070367-0928%20%2810703670928%29.pdf?dl=0" TargetMode="External"/><Relationship Id="rId322" Type="http://schemas.openxmlformats.org/officeDocument/2006/relationships/hyperlink" Target="https://www.dropbox.com/s/2fazp18vj4r9qd5/Maindarin%20Orange%20Advisement%20Letter.pdf?dl=0" TargetMode="External"/><Relationship Id="rId364" Type="http://schemas.openxmlformats.org/officeDocument/2006/relationships/hyperlink" Target="https://www.dropbox.com/s/isqp0r3atise8ak/BAKE%20CRAFTERS.pdf?dl=0" TargetMode="External"/><Relationship Id="rId61" Type="http://schemas.openxmlformats.org/officeDocument/2006/relationships/hyperlink" Target="https://www.dropbox.com/s/9hqtberq0uhfk4y/Sky%20Blue%20Kaiser%20wghr254.pdf?dl=0" TargetMode="External"/><Relationship Id="rId199" Type="http://schemas.openxmlformats.org/officeDocument/2006/relationships/hyperlink" Target="https://www.dropbox.com/s/rvunr2g9c7jvloj/TONY%27S%20%20SMARTPIZZA%20Whole%20Grain%204x6%20Cheese%20Pizza%205050%20-%2078673.pdf?dl=0" TargetMode="External"/><Relationship Id="rId571" Type="http://schemas.openxmlformats.org/officeDocument/2006/relationships/hyperlink" Target="https://www.dropbox.com/s/fegexv34fqm65qj/LOL%20Buy%20American%20Stmt_011519.pdf?dl=0" TargetMode="External"/><Relationship Id="rId627" Type="http://schemas.openxmlformats.org/officeDocument/2006/relationships/hyperlink" Target="https://www.dropbox.com/s/vjw5awa30uq559u/Rich%20Chicks.pdf?dl=0" TargetMode="External"/><Relationship Id="rId19" Type="http://schemas.openxmlformats.org/officeDocument/2006/relationships/hyperlink" Target="https://www.dropbox.com/s/01k552k4jg8tvo1/Richs%20Cookie%2003593%2007182017.pdf?dl=0" TargetMode="External"/><Relationship Id="rId224" Type="http://schemas.openxmlformats.org/officeDocument/2006/relationships/hyperlink" Target="https://www.dropbox.com/s/39g2fcvxzfh7s6m/RFDoritos_CR_PFS_%2836096%29_012019.pdf?dl=0" TargetMode="External"/><Relationship Id="rId266" Type="http://schemas.openxmlformats.org/officeDocument/2006/relationships/hyperlink" Target="https://www.dropbox.com/s/61pa2e99qahk3ju/68860205%20PFS%20Wrappy%209in%20WG%20%2012ct.pdf?dl=0" TargetMode="External"/><Relationship Id="rId431" Type="http://schemas.openxmlformats.org/officeDocument/2006/relationships/hyperlink" Target="https://www.dropbox.com/s/ut0g6b1im38sre1/Barfresh%201-21-19%20Buy%20American%20Statement.pdf?dl=0" TargetMode="External"/><Relationship Id="rId473" Type="http://schemas.openxmlformats.org/officeDocument/2006/relationships/hyperlink" Target="https://www.dropbox.com/s/222lcqz9o7cceyf/Nardone.pdf?dl=0" TargetMode="External"/><Relationship Id="rId529" Type="http://schemas.openxmlformats.org/officeDocument/2006/relationships/hyperlink" Target="https://www.dropbox.com/s/ckcrsnnx9bf79xc/Kraft%20Buy%20American%20Letter%20-%20Approved%20Items.pdf?dl=0" TargetMode="External"/><Relationship Id="rId30" Type="http://schemas.openxmlformats.org/officeDocument/2006/relationships/hyperlink" Target="https://www.dropbox.com/s/3jfbq1wt5i6mzez/FF%20Corn%20dog.pdf?dl=0" TargetMode="External"/><Relationship Id="rId126" Type="http://schemas.openxmlformats.org/officeDocument/2006/relationships/hyperlink" Target="https://www.dropbox.com/s/b52f7xqtxi0l9jl/Trix%20Straw.pdf?dl=0" TargetMode="External"/><Relationship Id="rId168" Type="http://schemas.openxmlformats.org/officeDocument/2006/relationships/hyperlink" Target="https://www.dropbox.com/s/qtn6560xn0c3as7/Jones%20018657.pdf?dl=0" TargetMode="External"/><Relationship Id="rId333" Type="http://schemas.openxmlformats.org/officeDocument/2006/relationships/hyperlink" Target="https://www.dropbox.com/s/8lphzcazhuseodu/Kelloggs%20granola%20PC%20Buy%20American%20041218.pdf?dl=0" TargetMode="External"/><Relationship Id="rId540" Type="http://schemas.openxmlformats.org/officeDocument/2006/relationships/hyperlink" Target="https://www.dropbox.com/s/zx0sbioy0hv9lzn/Nestle%20Professional%20%281%29.pdf?dl=0" TargetMode="External"/><Relationship Id="rId72" Type="http://schemas.openxmlformats.org/officeDocument/2006/relationships/hyperlink" Target="https://www.dropbox.com/s/krgs0ooivx1h5ou/40402%20BeneFit%20Bar%202.5%20oz%20Banana%20Choc%20Chunk.pdf?dl=0" TargetMode="External"/><Relationship Id="rId375" Type="http://schemas.openxmlformats.org/officeDocument/2006/relationships/hyperlink" Target="https://www.dropbox.com/s/cvlcdnfa5jnoqmo/Sky%20Blue.pdf?dl=0" TargetMode="External"/><Relationship Id="rId582" Type="http://schemas.openxmlformats.org/officeDocument/2006/relationships/hyperlink" Target="https://www.dropbox.com/s/7kh271vamw2ayla/Peas%20283405.pdf?dl=0" TargetMode="External"/><Relationship Id="rId638" Type="http://schemas.openxmlformats.org/officeDocument/2006/relationships/hyperlink" Target="https://www.dropbox.com/s/k0hmyich0qqhvzs/Munchies_%20FH%20Sweet%20MunchMixSnackMix_PFS_%2830291%29_01312020%20v3.pdf?dl=0" TargetMode="External"/><Relationship Id="rId3" Type="http://schemas.openxmlformats.org/officeDocument/2006/relationships/hyperlink" Target="http://www.cavendishfarms.com/foodservice-us-products-5621005501.aspx" TargetMode="External"/><Relationship Id="rId235" Type="http://schemas.openxmlformats.org/officeDocument/2006/relationships/hyperlink" Target="https://www.dropbox.com/s/5n75w26y0vjttch/Welchs%20Fruit%20Snack.pdf?dl=0" TargetMode="External"/><Relationship Id="rId277" Type="http://schemas.openxmlformats.org/officeDocument/2006/relationships/hyperlink" Target="https://www.dropbox.com/s/khw20o2ezhy00b8/2100001148%20Balsamic%20Vinaigrette%20Packet%20PSR.pdf?dl=0" TargetMode="External"/><Relationship Id="rId400" Type="http://schemas.openxmlformats.org/officeDocument/2006/relationships/hyperlink" Target="https://www.dropbox.com/s/qoatlck7zf6cyk9/Super%20Bakery.pdf?dl=0" TargetMode="External"/><Relationship Id="rId442" Type="http://schemas.openxmlformats.org/officeDocument/2006/relationships/hyperlink" Target="https://www.dropbox.com/s/nhcnvjttpikqs6y/Diamond%20Crystal.pdf?dl=0" TargetMode="External"/><Relationship Id="rId484" Type="http://schemas.openxmlformats.org/officeDocument/2006/relationships/hyperlink" Target="https://www.dropbox.com/s/rk2ph38mc2k920q/Pacific%20Coast%20Producers.pdf?dl=0" TargetMode="External"/><Relationship Id="rId137" Type="http://schemas.openxmlformats.org/officeDocument/2006/relationships/hyperlink" Target="https://www.dropbox.com/s/olxfjcks0rllx83/Kens%20Caesar%20pkt.pdf?dl=0" TargetMode="External"/><Relationship Id="rId302" Type="http://schemas.openxmlformats.org/officeDocument/2006/relationships/hyperlink" Target="https://www.dropbox.com/s/bcufriwhlvbl7z1/McCain%20oif01037a-2018t.pdf?dl=0" TargetMode="External"/><Relationship Id="rId344" Type="http://schemas.openxmlformats.org/officeDocument/2006/relationships/hyperlink" Target="https://www.dropbox.com/s/cs8nyxc2uckh8wc/KENS.pdf?dl=0" TargetMode="External"/><Relationship Id="rId41" Type="http://schemas.openxmlformats.org/officeDocument/2006/relationships/hyperlink" Target="https://www.dropbox.com/s/9pfcpz0hvn6h0ou/Sky%20Blue%20WGSB826.pdf?dl=0" TargetMode="External"/><Relationship Id="rId83" Type="http://schemas.openxmlformats.org/officeDocument/2006/relationships/hyperlink" Target="https://www.dropbox.com/s/1a4zzvfl1vih6mz/Lucky%20Charms.pdf?dl=0" TargetMode="External"/><Relationship Id="rId179" Type="http://schemas.openxmlformats.org/officeDocument/2006/relationships/hyperlink" Target="https://www.dropbox.com/s/enhsdlr6asjc7hm/Red%20Gold%20Marinara%20can.pdf?dl=0" TargetMode="External"/><Relationship Id="rId386" Type="http://schemas.openxmlformats.org/officeDocument/2006/relationships/hyperlink" Target="https://www.dropbox.com/s/04wg667g077pckq/RED%20GOLD%20-%20REDOA1Z.pdf?dl=0" TargetMode="External"/><Relationship Id="rId551" Type="http://schemas.openxmlformats.org/officeDocument/2006/relationships/hyperlink" Target="https://www.dropbox.com/s/sfkybnj007xoez1/Furmano%20-%20PFG%20Brand%20Beans.pdf?dl=0" TargetMode="External"/><Relationship Id="rId593" Type="http://schemas.openxmlformats.org/officeDocument/2006/relationships/hyperlink" Target="https://www.dropbox.com/s/lwyf1wuzk14guvx/McCain.pdf?dl=0" TargetMode="External"/><Relationship Id="rId607" Type="http://schemas.openxmlformats.org/officeDocument/2006/relationships/hyperlink" Target="https://www.dropbox.com/sh/9wt56c4jvoplu8q/AACFJUN-3cOUMuHep8ecQACua?dl=0" TargetMode="External"/><Relationship Id="rId649" Type="http://schemas.openxmlformats.org/officeDocument/2006/relationships/hyperlink" Target="https://www.dropbox.com/s/70lygd27mg21gaa/Buy%20American_FritoLay_1-5-18.pdf?dl=0" TargetMode="External"/><Relationship Id="rId190" Type="http://schemas.openxmlformats.org/officeDocument/2006/relationships/hyperlink" Target="https://www.dropbox.com/s/8046c3y5ja5ki8z/TONY%27S%20French%20Bread%20WG%20Multi%20Cheese%20Garlic%20Pizza%20-%2078359.pdf?dl=0" TargetMode="External"/><Relationship Id="rId204" Type="http://schemas.openxmlformats.org/officeDocument/2006/relationships/hyperlink" Target="https://www.dropbox.com/s/pja825zjdk1wj1a/Criss%20Cut.pdf?dl=0" TargetMode="External"/><Relationship Id="rId246" Type="http://schemas.openxmlformats.org/officeDocument/2006/relationships/hyperlink" Target="https://www.dropbox.com/s/y48hgcd3bxf6ljs/Nutrigrain%20AC.pdf?dl=0" TargetMode="External"/><Relationship Id="rId288" Type="http://schemas.openxmlformats.org/officeDocument/2006/relationships/hyperlink" Target="https://www.dropbox.com/s/3rzrs3gvobkw0lg/2%20WG%20Cinnamon%20Chex%E2%84%A2%20Cereal%20Single%20Serve%20K12%20...pdf?dl=0" TargetMode="External"/><Relationship Id="rId411" Type="http://schemas.openxmlformats.org/officeDocument/2006/relationships/hyperlink" Target="https://www.dropbox.com/s/xjmiy1kyi1l58c0/BRAKEBUSH.pdf?dl=0" TargetMode="External"/><Relationship Id="rId453" Type="http://schemas.openxmlformats.org/officeDocument/2006/relationships/hyperlink" Target="https://www.dropbox.com/s/y6gwsawz7gaqo9j/Jones%20Dairy.pdf?dl=0" TargetMode="External"/><Relationship Id="rId509" Type="http://schemas.openxmlformats.org/officeDocument/2006/relationships/hyperlink" Target="https://www.dropbox.com/s/8rcfdqgn645w5x3/Smithfield%20Armour%20Certificate%20of%20Origin%20for%20Processed%20Meats%20Letter%202018.pdf?dl=0" TargetMode="External"/><Relationship Id="rId660" Type="http://schemas.openxmlformats.org/officeDocument/2006/relationships/hyperlink" Target="https://www.dropbox.com/s/ujpzj1cejbpyax1/Tyson%2070368%20Popcorn.pdf?dl=0" TargetMode="External"/><Relationship Id="rId106" Type="http://schemas.openxmlformats.org/officeDocument/2006/relationships/hyperlink" Target="https://www.dropbox.com/s/lhw8yujxx37pran/1960043582%20AJ%20Whole%20Grain%20Pancakes-signed.pdf?dl=0" TargetMode="External"/><Relationship Id="rId313" Type="http://schemas.openxmlformats.org/officeDocument/2006/relationships/hyperlink" Target="https://www.dropbox.com/s/kc2wm3hlkjicflu/SF%20Grilled%20Scrambled%20Egg%20Patty%2C%201.25%20oz.pdf?dl=0" TargetMode="External"/><Relationship Id="rId495" Type="http://schemas.openxmlformats.org/officeDocument/2006/relationships/hyperlink" Target="https://www.dropbox.com/s/z4prbhhs2tje7i2/Dannon14504.pdf?dl=0" TargetMode="External"/><Relationship Id="rId10" Type="http://schemas.openxmlformats.org/officeDocument/2006/relationships/hyperlink" Target="https://www.dropbox.com/s/588fo9b8dpu66a4/DC%20Ketchup.pdf?dl=0" TargetMode="External"/><Relationship Id="rId52" Type="http://schemas.openxmlformats.org/officeDocument/2006/relationships/hyperlink" Target="https://www.dropbox.com/s/sfrmkevkhjlcm5h/10988.pdf?dl=0" TargetMode="External"/><Relationship Id="rId94" Type="http://schemas.openxmlformats.org/officeDocument/2006/relationships/hyperlink" Target="https://www.dropbox.com/s/vxflccs6wq2f4ue/Richs%20Donut%20holes%2002725%2007062017.pdf?dl=0" TargetMode="External"/><Relationship Id="rId148" Type="http://schemas.openxmlformats.org/officeDocument/2006/relationships/hyperlink" Target="https://www.dropbox.com/s/ucqzszytb9ct4u8/33504_onion%20Rings%20PFS.pdf?dl=0" TargetMode="External"/><Relationship Id="rId355" Type="http://schemas.openxmlformats.org/officeDocument/2006/relationships/hyperlink" Target="https://www.dropbox.com/s/cs8nyxc2uckh8wc/KENS.pdf?dl=0" TargetMode="External"/><Relationship Id="rId397" Type="http://schemas.openxmlformats.org/officeDocument/2006/relationships/hyperlink" Target="https://www.dropbox.com/s/ye5vte3zbrdtt08/329065.pdf?dl=0" TargetMode="External"/><Relationship Id="rId520" Type="http://schemas.openxmlformats.org/officeDocument/2006/relationships/hyperlink" Target="https://www.dropbox.com/s/ckcrsnnx9bf79xc/Kraft%20Buy%20American%20Letter%20-%20Approved%20Items.pdf?dl=0" TargetMode="External"/><Relationship Id="rId562" Type="http://schemas.openxmlformats.org/officeDocument/2006/relationships/hyperlink" Target="https://www.dropbox.com/s/ff3xp9nlwy0qmdi/Feta%20361663.pdf?dl=0" TargetMode="External"/><Relationship Id="rId618" Type="http://schemas.openxmlformats.org/officeDocument/2006/relationships/hyperlink" Target="https://www.dropbox.com/s/8m6z7u6d3zxfo1l/Gold%20Medal%20muffin%20mix.pdf?dl=0" TargetMode="External"/><Relationship Id="rId215" Type="http://schemas.openxmlformats.org/officeDocument/2006/relationships/hyperlink" Target="https://www.dropbox.com/s/s00hv6ixmnww7xl/Cheez%20Its%20Cheddar.pdf?dl=0" TargetMode="External"/><Relationship Id="rId257" Type="http://schemas.openxmlformats.org/officeDocument/2006/relationships/hyperlink" Target="https://www.dropbox.com/s/dpe0da329gwscct/RKT%20WG.pdf?dl=0" TargetMode="External"/><Relationship Id="rId422" Type="http://schemas.openxmlformats.org/officeDocument/2006/relationships/hyperlink" Target="https://www.dropbox.com/s/91ny1eqpwf1nnca/RICH%27S.pdf?dl=0" TargetMode="External"/><Relationship Id="rId464" Type="http://schemas.openxmlformats.org/officeDocument/2006/relationships/hyperlink" Target="https://www.dropbox.com/s/vifa3vmevp4dpgo/Schwan%27s.pdf?dl=0" TargetMode="External"/><Relationship Id="rId299" Type="http://schemas.openxmlformats.org/officeDocument/2006/relationships/hyperlink" Target="https://www.dropbox.com/s/z4ewrwq0m6ilqez/Trio%20Low%20Sodium%20Brown%20Gravy%20Mix%208%20x%2016%20ounces%20_%20Trio%20_%20Nestl%C3%A9%20Professional.pdf?dl=0" TargetMode="External"/><Relationship Id="rId63" Type="http://schemas.openxmlformats.org/officeDocument/2006/relationships/hyperlink" Target="https://www.dropbox.com/s/deczpguahbun3yu/7051%20WG%20Pretzel%20Roll%202.2oz.pdf?dl=0" TargetMode="External"/><Relationship Id="rId159" Type="http://schemas.openxmlformats.org/officeDocument/2006/relationships/hyperlink" Target="https://www.dropbox.com/s/caskf8delq89ykf/RC%2043424%20ARTISAN%20WHOLE%20GRAIN%20BREADED%20CHICKEN%20TENDERLOINS%2C%20FULLY%20COOKED.pdf?dl=0" TargetMode="External"/><Relationship Id="rId366" Type="http://schemas.openxmlformats.org/officeDocument/2006/relationships/hyperlink" Target="https://www.dropbox.com/s/isqp0r3atise8ak/BAKE%20CRAFTERS.pdf?dl=0" TargetMode="External"/><Relationship Id="rId573" Type="http://schemas.openxmlformats.org/officeDocument/2006/relationships/hyperlink" Target="https://www.dropbox.com/s/1bad0ylwg9igsv9/Steak%20eze480200%20Buy%20American%20Letter%20-041719.pdf?dl=0" TargetMode="External"/><Relationship Id="rId226" Type="http://schemas.openxmlformats.org/officeDocument/2006/relationships/hyperlink" Target="https://www.dropbox.com/s/4gijfxxdxk4injl/Cereal%20Bar%20Cocoa%20Puffs.pdf?dl=0" TargetMode="External"/><Relationship Id="rId433" Type="http://schemas.openxmlformats.org/officeDocument/2006/relationships/hyperlink" Target="https://www.dropbox.com/s/0ltmuqvaq5h3kcw/861854%20Apples.pdf?dl=0" TargetMode="External"/><Relationship Id="rId640" Type="http://schemas.openxmlformats.org/officeDocument/2006/relationships/hyperlink" Target="https://www.dropbox.com/s/hx5rtokc95c09fo/Grandma%27s%20Blueberry%20Vanilla%20Cookies%201%20oz.%20PFS%2001242019.pdf?dl=0" TargetMode="External"/><Relationship Id="rId74" Type="http://schemas.openxmlformats.org/officeDocument/2006/relationships/hyperlink" Target="https://www.dropbox.com/s/fos489f8ofrnj7t/40401%20BeneFit%20Bar%202.5%20Oatmeal%20Choc%20Chip%2040401.pdf?dl=0" TargetMode="External"/><Relationship Id="rId377" Type="http://schemas.openxmlformats.org/officeDocument/2006/relationships/hyperlink" Target="https://www.dropbox.com/s/oqqf90yhg1ro1s6/General%20Mills.pdf?dl=0" TargetMode="External"/><Relationship Id="rId500" Type="http://schemas.openxmlformats.org/officeDocument/2006/relationships/hyperlink" Target="https://www.dropbox.com/s/nasqzl0s4vab594/Tyson%20Buy%20American%20-%20NHBG.pdf?dl=0" TargetMode="External"/><Relationship Id="rId584" Type="http://schemas.openxmlformats.org/officeDocument/2006/relationships/hyperlink" Target="https://www.dropbox.com/s/khiy0u6zqt9th5h/Tasty%20Brands.pdf?dl=0" TargetMode="External"/><Relationship Id="rId5" Type="http://schemas.openxmlformats.org/officeDocument/2006/relationships/hyperlink" Target="http://www.kraftfoodservice.com/Products/ProductDisplay.aspx?Product=911" TargetMode="External"/><Relationship Id="rId237" Type="http://schemas.openxmlformats.org/officeDocument/2006/relationships/hyperlink" Target="https://www.dropbox.com/s/019nlzmturp20r5/Keebler%20Choc%20Elf.pdf?dl=0" TargetMode="External"/><Relationship Id="rId444" Type="http://schemas.openxmlformats.org/officeDocument/2006/relationships/hyperlink" Target="https://www.dropbox.com/s/nhcnvjttpikqs6y/Diamond%20Crystal.pdf?dl=0" TargetMode="External"/><Relationship Id="rId651" Type="http://schemas.openxmlformats.org/officeDocument/2006/relationships/hyperlink" Target="https://www.dropbox.com/s/0fj6ooc71qf99i4/LaysKettle_RFOriginal_Nutrition_%2825115%29_012019.pdf?dl=0" TargetMode="External"/><Relationship Id="rId290" Type="http://schemas.openxmlformats.org/officeDocument/2006/relationships/hyperlink" Target="https://www.dropbox.com/s/5gx2uw1z4a10efu/2%20WG%20Cocoa%20Puffs%E2%84%A2%20Cereal%2025%25%20Less%20Sugar%20Sing...pdf?dl=0" TargetMode="External"/><Relationship Id="rId304" Type="http://schemas.openxmlformats.org/officeDocument/2006/relationships/hyperlink" Target="https://www.dropbox.com/s/ddmxugx1z86t1sf/McCain%201000006188%20%282019%29T.pdf?dl=0" TargetMode="External"/><Relationship Id="rId388" Type="http://schemas.openxmlformats.org/officeDocument/2006/relationships/hyperlink" Target="https://www.dropbox.com/s/llb0ct251545c7u/Cains-BAY%20VALLEY.pdf?dl=0" TargetMode="External"/><Relationship Id="rId511" Type="http://schemas.openxmlformats.org/officeDocument/2006/relationships/hyperlink" Target="https://www.dropbox.com/s/tvt2y6aa4m42vty/Old%20N%20%20TNTBuy%20American%20Statement%20%281%29.pdf?dl=0" TargetMode="External"/><Relationship Id="rId609" Type="http://schemas.openxmlformats.org/officeDocument/2006/relationships/hyperlink" Target="https://www.dropbox.com/s/vjw5awa30uq559u/Rich%20Chicks.pdf?dl=0" TargetMode="External"/><Relationship Id="rId85" Type="http://schemas.openxmlformats.org/officeDocument/2006/relationships/hyperlink" Target="https://www.dropbox.com/s/sxgrqroi1ay6p48/FF.pdf?dl=0" TargetMode="External"/><Relationship Id="rId150" Type="http://schemas.openxmlformats.org/officeDocument/2006/relationships/hyperlink" Target="https://www.dropbox.com/s/ua9vcslxgkyn0i9/Brakebush%204201.pdf?dl=0" TargetMode="External"/><Relationship Id="rId595" Type="http://schemas.openxmlformats.org/officeDocument/2006/relationships/hyperlink" Target="https://www.dropbox.com/s/lwyf1wuzk14guvx/McCain.pdf?dl=0" TargetMode="External"/><Relationship Id="rId248" Type="http://schemas.openxmlformats.org/officeDocument/2006/relationships/hyperlink" Target="https://www.dropbox.com/s/gzmzql7uoyob868/Kettlecorn.pdf?dl=0" TargetMode="External"/><Relationship Id="rId455" Type="http://schemas.openxmlformats.org/officeDocument/2006/relationships/hyperlink" Target="https://www.dropbox.com/s/x0y9367e1v40gda/High%20Liner.pdf?dl=0" TargetMode="External"/><Relationship Id="rId662" Type="http://schemas.openxmlformats.org/officeDocument/2006/relationships/printerSettings" Target="../printerSettings/printerSettings1.bin"/><Relationship Id="rId12" Type="http://schemas.openxmlformats.org/officeDocument/2006/relationships/hyperlink" Target="http://www.kraftfoodservice.com/Products/ProductDisplay.aspx?Product=917" TargetMode="External"/><Relationship Id="rId108" Type="http://schemas.openxmlformats.org/officeDocument/2006/relationships/hyperlink" Target="https://www.dropbox.com/s/i8tgh16xf9knzvp/Bakecrafter%20waffle%201453%2008012017.pdf?dl=0" TargetMode="External"/><Relationship Id="rId315" Type="http://schemas.openxmlformats.org/officeDocument/2006/relationships/hyperlink" Target="https://www.dropbox.com/s/iyp1j93wvsj22xr/92010%20Penne%20WG%20USDA%20FORMULATION%20DOC__07312013.pdf?dl=0" TargetMode="External"/><Relationship Id="rId522" Type="http://schemas.openxmlformats.org/officeDocument/2006/relationships/hyperlink" Target="https://www.dropbox.com/s/ckcrsnnx9bf79xc/Kraft%20Buy%20American%20Letter%20-%20Approved%20Items.pdf?dl=0" TargetMode="External"/><Relationship Id="rId96" Type="http://schemas.openxmlformats.org/officeDocument/2006/relationships/hyperlink" Target="https://www.dropbox.com/s/li03tmgug8qhx3c/37720_richs.pdf?dl=0" TargetMode="External"/><Relationship Id="rId161" Type="http://schemas.openxmlformats.org/officeDocument/2006/relationships/hyperlink" Target="https://www.dropbox.com/s/55b96qs5tag27wh/Viking%2006533C%20fish.pdf?dl=0" TargetMode="External"/><Relationship Id="rId399" Type="http://schemas.openxmlformats.org/officeDocument/2006/relationships/hyperlink" Target="https://www.dropbox.com/s/qoatlck7zf6cyk9/Super%20Bakery.pdf?dl=0" TargetMode="External"/><Relationship Id="rId259" Type="http://schemas.openxmlformats.org/officeDocument/2006/relationships/hyperlink" Target="https://www.dropbox.com/s/vkalnxy10a8zlb8/Envy.PDF?dl=0" TargetMode="External"/><Relationship Id="rId466" Type="http://schemas.openxmlformats.org/officeDocument/2006/relationships/hyperlink" Target="https://www.dropbox.com/s/vifa3vmevp4dpgo/Schwan%27s.pdf?dl=0" TargetMode="External"/><Relationship Id="rId23" Type="http://schemas.openxmlformats.org/officeDocument/2006/relationships/hyperlink" Target="https://www.dropbox.com/s/a37q3ikga8vpjgo/Yangs%20Mandarin%20Orange%20Chicken%20Jr%20Specifications%20Item%20%2315555-5.pdf?dl=0" TargetMode="External"/><Relationship Id="rId119" Type="http://schemas.openxmlformats.org/officeDocument/2006/relationships/hyperlink" Target="https://www.dropbox.com/s/l5537xsqykzh6v5/Cannonball%20BBQ.pdf?dl=0" TargetMode="External"/><Relationship Id="rId326" Type="http://schemas.openxmlformats.org/officeDocument/2006/relationships/hyperlink" Target="https://www.dropbox.com/s/70lygd27mg21gaa/Buy%20American_FritoLay_1-5-18.pdf?dl=0" TargetMode="External"/><Relationship Id="rId533" Type="http://schemas.openxmlformats.org/officeDocument/2006/relationships/hyperlink" Target="https://www.dropbox.com/s/qvmk33z3hb2os3b/Black%20Olives.pdf?dl=0" TargetMode="External"/><Relationship Id="rId172" Type="http://schemas.openxmlformats.org/officeDocument/2006/relationships/hyperlink" Target="https://www.dropbox.com/s/dsp1vfy61fce0ml/Steak%20Eze.pdf?dl=0" TargetMode="External"/><Relationship Id="rId477" Type="http://schemas.openxmlformats.org/officeDocument/2006/relationships/hyperlink" Target="https://www.dropbox.com/s/91ny1eqpwf1nnca/RICH%27S.pdf?dl=0" TargetMode="External"/><Relationship Id="rId600" Type="http://schemas.openxmlformats.org/officeDocument/2006/relationships/hyperlink" Target="https://www.dropbox.com/s/vjw5awa30uq559u/Rich%20Chicks.pdf?dl=0" TargetMode="External"/><Relationship Id="rId337" Type="http://schemas.openxmlformats.org/officeDocument/2006/relationships/hyperlink" Target="https://www.dropbox.com/s/8lphzcazhuseodu/Kelloggs%20granola%20PC%20Buy%20American%20041218.pdf?dl=0" TargetMode="External"/><Relationship Id="rId34" Type="http://schemas.openxmlformats.org/officeDocument/2006/relationships/hyperlink" Target="https://www.dropbox.com/s/8xwyh72ald9681m/Bakecrafter%201627.pdf?dl=0" TargetMode="External"/><Relationship Id="rId544" Type="http://schemas.openxmlformats.org/officeDocument/2006/relationships/hyperlink" Target="https://www.dropbox.com/s/y501edj1afj6bug/JSB%20Buy%20American%20Form.pdf?dl=0" TargetMode="External"/><Relationship Id="rId183" Type="http://schemas.openxmlformats.org/officeDocument/2006/relationships/hyperlink" Target="https://www.dropbox.com/s/onl2t0t2d50h33d/92109%20Elbows%20WG%20USDA%20FORMULATON%20DOC_07312013.pdf?dl=0" TargetMode="External"/><Relationship Id="rId390" Type="http://schemas.openxmlformats.org/officeDocument/2006/relationships/hyperlink" Target="https://www.dropbox.com/s/lwyf1wuzk14guvx/McCain.pdf?dl=0" TargetMode="External"/><Relationship Id="rId404" Type="http://schemas.openxmlformats.org/officeDocument/2006/relationships/hyperlink" Target="https://www.dropbox.com/s/3wz1qxgvbyjahck/Harbar.pdf?dl=0" TargetMode="External"/><Relationship Id="rId611" Type="http://schemas.openxmlformats.org/officeDocument/2006/relationships/hyperlink" Target="https://www.dropbox.com/s/8lphzcazhuseodu/Kelloggs%20granola%20PC%20Buy%20American%20041218.pdf?dl=0" TargetMode="External"/><Relationship Id="rId250" Type="http://schemas.openxmlformats.org/officeDocument/2006/relationships/hyperlink" Target="https://www.dropbox.com/s/jk15sldnfiuvp2o/Pop%20Tart%201pk%20Cinn.pdf?dl=0" TargetMode="External"/><Relationship Id="rId488" Type="http://schemas.openxmlformats.org/officeDocument/2006/relationships/hyperlink" Target="https://www.dropbox.com/s/iil84vmwop7gi8q/Seneca%20Foods%20-%20PFG%20Branded%20Canned%20Fruit%20%26%20Veg.pdf?dl=0" TargetMode="External"/><Relationship Id="rId45" Type="http://schemas.openxmlformats.org/officeDocument/2006/relationships/hyperlink" Target="https://www.dropbox.com/s/zvwtrbbbsin1uyb/6076.chocolateslice4416.pdf?dl=0" TargetMode="External"/><Relationship Id="rId110" Type="http://schemas.openxmlformats.org/officeDocument/2006/relationships/hyperlink" Target="https://www.dropbox.com/s/w3d6avvs9ylh2wi/Bakecrafter%201584%20mini%20waffle.pdf?dl=0" TargetMode="External"/><Relationship Id="rId348" Type="http://schemas.openxmlformats.org/officeDocument/2006/relationships/hyperlink" Target="https://www.dropbox.com/s/cs8nyxc2uckh8wc/KENS.pdf?dl=0" TargetMode="External"/><Relationship Id="rId555" Type="http://schemas.openxmlformats.org/officeDocument/2006/relationships/hyperlink" Target="https://www.dropbox.com/s/0qgr9td9iia5rm4/Kayem.pdf?dl=0" TargetMode="External"/><Relationship Id="rId194" Type="http://schemas.openxmlformats.org/officeDocument/2006/relationships/hyperlink" Target="https://www.dropbox.com/s/1b4cd5uym5zqebm/TONY%27S%20WG%20Turkey%20Sausage%20Breakfast%20Pizza%20%20-%2063912.pdf?dl=0" TargetMode="External"/><Relationship Id="rId208" Type="http://schemas.openxmlformats.org/officeDocument/2006/relationships/hyperlink" Target="https://www.dropbox.com/s/aj28trwkss4n8yf/McCain%20OIF03456_2014.pdf?dl=0" TargetMode="External"/><Relationship Id="rId415" Type="http://schemas.openxmlformats.org/officeDocument/2006/relationships/hyperlink" Target="https://www.dropbox.com/s/91ny1eqpwf1nnca/RICH%27S.pdf?dl=0" TargetMode="External"/><Relationship Id="rId622" Type="http://schemas.openxmlformats.org/officeDocument/2006/relationships/hyperlink" Target="https://www.dropbox.com/s/jcd3bxli34huuo7/75156-94105%20nutritional.pdf?dl=0" TargetMode="External"/><Relationship Id="rId261" Type="http://schemas.openxmlformats.org/officeDocument/2006/relationships/hyperlink" Target="https://www.dropbox.com/s/gp7ibzlohi7sb2h/43563CG-updated.pdf?dl=0" TargetMode="External"/><Relationship Id="rId499" Type="http://schemas.openxmlformats.org/officeDocument/2006/relationships/hyperlink" Target="https://www.dropbox.com/s/nasqzl0s4vab594/Tyson%20Buy%20American%20-%20NHBG.pdf?dl=0" TargetMode="External"/><Relationship Id="rId56" Type="http://schemas.openxmlformats.org/officeDocument/2006/relationships/hyperlink" Target="https://www.dropbox.com/s/gqodrtfpy3yodvd/108%20Whole%20Wheat%20Dinner%20Roll.pdf?dl=0" TargetMode="External"/><Relationship Id="rId359" Type="http://schemas.openxmlformats.org/officeDocument/2006/relationships/hyperlink" Target="https://www.dropbox.com/s/isqp0r3atise8ak/BAKE%20CRAFTERS.pdf?dl=0" TargetMode="External"/><Relationship Id="rId566" Type="http://schemas.openxmlformats.org/officeDocument/2006/relationships/hyperlink" Target="https://www.dropbox.com/s/39i1j6osdeg3liv/Savencia.pdf?dl=0" TargetMode="External"/><Relationship Id="rId121" Type="http://schemas.openxmlformats.org/officeDocument/2006/relationships/hyperlink" Target="https://www.dropbox.com/s/52z0vguxdy3dkbb/Michaels%2085877%20scrambled%20eggs.pdf?dl=0" TargetMode="External"/><Relationship Id="rId219" Type="http://schemas.openxmlformats.org/officeDocument/2006/relationships/hyperlink" Target="https://www.dropbox.com/s/fopbcnkp781kj29/BakedLays_SCO_1.125%20oz_%2844398%29_012019.pdf?dl=0" TargetMode="External"/><Relationship Id="rId426" Type="http://schemas.openxmlformats.org/officeDocument/2006/relationships/hyperlink" Target="https://www.dropbox.com/s/91ny1eqpwf1nnca/RICH%27S.pdf?dl=0" TargetMode="External"/><Relationship Id="rId633" Type="http://schemas.openxmlformats.org/officeDocument/2006/relationships/hyperlink" Target="https://www.dropbox.com/s/z2je4fmslewln1m/DC%20HM.pdf?dl=0" TargetMode="External"/><Relationship Id="rId67" Type="http://schemas.openxmlformats.org/officeDocument/2006/relationships/hyperlink" Target="https://www.dropbox.com/s/vcby0e0q4ac12du/7680000074%20Lender%27s%20White%20WG%20bagel-signed.pdf?dl=0" TargetMode="External"/><Relationship Id="rId272" Type="http://schemas.openxmlformats.org/officeDocument/2006/relationships/hyperlink" Target="https://www.dropbox.com/s/0cshaflze54s5es/BA%20Au%20gratin%2020922specsheet.pdf?dl=0" TargetMode="External"/><Relationship Id="rId577" Type="http://schemas.openxmlformats.org/officeDocument/2006/relationships/hyperlink" Target="https://www.dropbox.com/s/js648c7xfk79xif/Hot%20sauce%20and%20Grape%20jelly%20B%26G%20Foods.pdf?dl=0" TargetMode="External"/><Relationship Id="rId132" Type="http://schemas.openxmlformats.org/officeDocument/2006/relationships/hyperlink" Target="https://www.dropbox.com/s/q3advtamy5ws34j/Parfait%20Pro%20Yogurt.pdf?dl=0" TargetMode="External"/><Relationship Id="rId437" Type="http://schemas.openxmlformats.org/officeDocument/2006/relationships/hyperlink" Target="https://www.dropbox.com/s/68k583ty6qrhfw7/297914%20%2B%20967991.pdf?dl=0" TargetMode="External"/><Relationship Id="rId644" Type="http://schemas.openxmlformats.org/officeDocument/2006/relationships/hyperlink" Target="https://www.dropbox.com/s/juis2aivgs2s562/RFDoritos_%20WildWhiteNacho_PFS_012020.pdf?dl=0" TargetMode="External"/><Relationship Id="rId283" Type="http://schemas.openxmlformats.org/officeDocument/2006/relationships/hyperlink" Target="https://www.dropbox.com/s/0sloyrfsd931vl1/Tyson%20MB%203-17-505-0.pdf?dl=0" TargetMode="External"/><Relationship Id="rId490" Type="http://schemas.openxmlformats.org/officeDocument/2006/relationships/hyperlink" Target="https://www.dropbox.com/s/aexnazatpyupdug/JOTS%20Buy%20American%20Act%20Letter8-28-18.pdf?dl=0" TargetMode="External"/><Relationship Id="rId504" Type="http://schemas.openxmlformats.org/officeDocument/2006/relationships/hyperlink" Target="https://www.dropbox.com/s/e8uhls3ozybr7bh/Basic%20Am%20CertificateofOrigin20175300.pdf?dl=0" TargetMode="External"/><Relationship Id="rId78" Type="http://schemas.openxmlformats.org/officeDocument/2006/relationships/hyperlink" Target="https://www.dropbox.com/s/m97m1n95j2yi0yn/HN%20Cheerio.pdf?dl=0" TargetMode="External"/><Relationship Id="rId143" Type="http://schemas.openxmlformats.org/officeDocument/2006/relationships/hyperlink" Target="https://www.dropbox.com/s/lc61h8ov5bmy9z2/Kens%20Ranch%20pkt.pdf?dl=0" TargetMode="External"/><Relationship Id="rId350" Type="http://schemas.openxmlformats.org/officeDocument/2006/relationships/hyperlink" Target="https://www.dropbox.com/s/cs8nyxc2uckh8wc/KENS.pdf?dl=0" TargetMode="External"/><Relationship Id="rId588" Type="http://schemas.openxmlformats.org/officeDocument/2006/relationships/hyperlink" Target="https://www.dropbox.com/s/oqqf90yhg1ro1s6/General%20Mills.pdf?dl=0" TargetMode="External"/><Relationship Id="rId9" Type="http://schemas.openxmlformats.org/officeDocument/2006/relationships/hyperlink" Target="https://www.dropbox.com/s/ew4k34pprg7l6d4/DC%20BBQ.pdf?dl=0" TargetMode="External"/><Relationship Id="rId210" Type="http://schemas.openxmlformats.org/officeDocument/2006/relationships/hyperlink" Target="https://www.dropbox.com/s/c4izm6rmvpv8ayu/McCain%20MCF0574.pdf?dl=0" TargetMode="External"/><Relationship Id="rId448" Type="http://schemas.openxmlformats.org/officeDocument/2006/relationships/hyperlink" Target="https://www.dropbox.com/s/nhcnvjttpikqs6y/Diamond%20Crystal.pdf?dl=0" TargetMode="External"/><Relationship Id="rId655" Type="http://schemas.openxmlformats.org/officeDocument/2006/relationships/hyperlink" Target="https://www.dropbox.com/s/avpirxpp7o596q4/RKT%20WG%20CC.pdf?dl=0" TargetMode="External"/><Relationship Id="rId294" Type="http://schemas.openxmlformats.org/officeDocument/2006/relationships/hyperlink" Target="https://www.dropbox.com/s/rgneg4cmpjyfg9w/BarFresh_MangoPineapple_PFS_012018.pdf?dl=0" TargetMode="External"/><Relationship Id="rId308" Type="http://schemas.openxmlformats.org/officeDocument/2006/relationships/hyperlink" Target="https://www.dropbox.com/s/36q0b1t24j3izan/Lucky%20Charms%E2%84%A2%20Cereal%20Single%20Serve%20K12%202...pdf?dl=0" TargetMode="External"/><Relationship Id="rId515" Type="http://schemas.openxmlformats.org/officeDocument/2006/relationships/hyperlink" Target="https://www.dropbox.com/s/ckcrsnnx9bf79xc/Kraft%20Buy%20American%20Letter%20-%20Approved%20Items.pdf?dl=0" TargetMode="External"/><Relationship Id="rId89" Type="http://schemas.openxmlformats.org/officeDocument/2006/relationships/hyperlink" Target="https://www.dropbox.com/s/ub4jyfl457wm9yt/6070%20Cinnamon%20Bun%20Sky%20Blue.pdf?dl=0" TargetMode="External"/><Relationship Id="rId154" Type="http://schemas.openxmlformats.org/officeDocument/2006/relationships/hyperlink" Target="https://www.dropbox.com/s/o13my5f2ziotw7w/1954_Crispy-Breaded-Chicken-Breast-Pattie.pdf?dl=0" TargetMode="External"/><Relationship Id="rId361" Type="http://schemas.openxmlformats.org/officeDocument/2006/relationships/hyperlink" Target="https://www.dropbox.com/s/isqp0r3atise8ak/BAKE%20CRAFTERS.pdf?dl=0" TargetMode="External"/><Relationship Id="rId599" Type="http://schemas.openxmlformats.org/officeDocument/2006/relationships/hyperlink" Target="https://www.dropbox.com/s/oqqf90yhg1ro1s6/General%20Mills.pdf?dl=0" TargetMode="External"/><Relationship Id="rId459" Type="http://schemas.openxmlformats.org/officeDocument/2006/relationships/hyperlink" Target="https://www.dropbox.com/s/stoteoskp8e58d6/Domino.pdf?dl=0" TargetMode="External"/><Relationship Id="rId16" Type="http://schemas.openxmlformats.org/officeDocument/2006/relationships/hyperlink" Target="https://www.dropbox.com/s/wbby61tsowwi3y9/Red%20Gold%20all%20Natural%20Ketchup%20REDYL99%2007062017.pdf?dl=0" TargetMode="External"/><Relationship Id="rId221" Type="http://schemas.openxmlformats.org/officeDocument/2006/relationships/hyperlink" Target="https://www.dropbox.com/s/6y1ug4y12s4wyyq/BakedLays_BBQ_Nutrition_%2832078%29_.875oz_012019.pdf?dl=0" TargetMode="External"/><Relationship Id="rId319" Type="http://schemas.openxmlformats.org/officeDocument/2006/relationships/hyperlink" Target="https://www.dropbox.com/s/r1ffrzl63706v4b/Pineapple.pdf?dl=0" TargetMode="External"/><Relationship Id="rId526" Type="http://schemas.openxmlformats.org/officeDocument/2006/relationships/hyperlink" Target="https://www.dropbox.com/s/ckcrsnnx9bf79xc/Kraft%20Buy%20American%20Letter%20-%20Approved%20Items.pdf?dl=0" TargetMode="External"/><Relationship Id="rId165" Type="http://schemas.openxmlformats.org/officeDocument/2006/relationships/hyperlink" Target="https://www.dropbox.com/s/ryxxkd8xrnz1v9r/Tyson%20Rib%2010000013817.pdf?dl=0" TargetMode="External"/><Relationship Id="rId372" Type="http://schemas.openxmlformats.org/officeDocument/2006/relationships/hyperlink" Target="https://www.dropbox.com/s/cvlcdnfa5jnoqmo/Sky%20Blue.pdf?dl=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B479"/>
  <sheetViews>
    <sheetView showGridLines="0" tabSelected="1" zoomScale="80" zoomScaleNormal="80" workbookViewId="0">
      <selection activeCell="A3" sqref="A3:A4"/>
    </sheetView>
  </sheetViews>
  <sheetFormatPr defaultColWidth="0" defaultRowHeight="32.1" customHeight="1" zeroHeight="1" outlineLevelCol="1" x14ac:dyDescent="0.2"/>
  <cols>
    <col min="1" max="1" width="8.28515625" style="282" customWidth="1"/>
    <col min="2" max="2" width="10.5703125" style="212" customWidth="1"/>
    <col min="3" max="3" width="59.85546875" style="212" customWidth="1"/>
    <col min="4" max="4" width="43.140625" style="212" customWidth="1"/>
    <col min="5" max="5" width="15.28515625" style="212" customWidth="1"/>
    <col min="6" max="6" width="15.140625" style="212" customWidth="1"/>
    <col min="7" max="7" width="72.85546875" style="212" customWidth="1"/>
    <col min="8" max="9" width="17.85546875" style="212" customWidth="1"/>
    <col min="10" max="10" width="17.85546875" style="212" hidden="1" customWidth="1"/>
    <col min="11" max="11" width="17.85546875" style="212" customWidth="1"/>
    <col min="12" max="19" width="5.5703125" style="283" hidden="1" customWidth="1" outlineLevel="1"/>
    <col min="20" max="20" width="12.85546875" style="212" hidden="1" customWidth="1" outlineLevel="1"/>
    <col min="21" max="21" width="16" style="212" customWidth="1" collapsed="1"/>
    <col min="22" max="22" width="16" style="284" customWidth="1"/>
    <col min="23" max="25" width="16" style="212" customWidth="1"/>
    <col min="26" max="26" width="33" style="212" customWidth="1"/>
    <col min="27" max="27" width="0.85546875" style="212" customWidth="1"/>
    <col min="28" max="28" width="0" style="212" hidden="1" customWidth="1"/>
    <col min="29" max="16384" width="9.140625" style="212" hidden="1"/>
  </cols>
  <sheetData>
    <row r="1" spans="1:27" s="210" customFormat="1" ht="53.25" customHeight="1" x14ac:dyDescent="0.2">
      <c r="A1" s="115" t="s">
        <v>0</v>
      </c>
      <c r="B1" s="116" t="s">
        <v>1</v>
      </c>
      <c r="C1" s="115" t="s">
        <v>2</v>
      </c>
      <c r="D1" s="115" t="s">
        <v>3</v>
      </c>
      <c r="E1" s="117" t="s">
        <v>4</v>
      </c>
      <c r="F1" s="118" t="s">
        <v>5</v>
      </c>
      <c r="G1" s="115" t="s">
        <v>6</v>
      </c>
      <c r="H1" s="115" t="s">
        <v>7</v>
      </c>
      <c r="I1" s="119" t="s">
        <v>8</v>
      </c>
      <c r="J1" s="116" t="s">
        <v>9</v>
      </c>
      <c r="K1" s="1" t="s">
        <v>10</v>
      </c>
      <c r="L1" s="57" t="s">
        <v>11</v>
      </c>
      <c r="M1" s="120" t="s">
        <v>12</v>
      </c>
      <c r="N1" s="58" t="s">
        <v>13</v>
      </c>
      <c r="O1" s="59" t="s">
        <v>14</v>
      </c>
      <c r="P1" s="60" t="s">
        <v>15</v>
      </c>
      <c r="Q1" s="61" t="s">
        <v>16</v>
      </c>
      <c r="R1" s="62" t="s">
        <v>17</v>
      </c>
      <c r="S1" s="63" t="s">
        <v>18</v>
      </c>
      <c r="T1" s="121" t="s">
        <v>19</v>
      </c>
      <c r="U1" s="116" t="s">
        <v>20</v>
      </c>
      <c r="V1" s="122" t="s">
        <v>21</v>
      </c>
      <c r="W1" s="115" t="s">
        <v>22</v>
      </c>
      <c r="X1" s="1" t="s">
        <v>23</v>
      </c>
      <c r="Y1" s="123" t="s">
        <v>24</v>
      </c>
      <c r="Z1" s="1" t="s">
        <v>25</v>
      </c>
      <c r="AA1" s="209"/>
    </row>
    <row r="2" spans="1:27" ht="32.1" customHeight="1" x14ac:dyDescent="0.2">
      <c r="A2" s="347" t="str">
        <f>"Bread, Baking = "&amp;DOLLAR(SUM(Y3:Y42),2)</f>
        <v>Bread, Baking = $0.00</v>
      </c>
      <c r="B2" s="347"/>
      <c r="C2" s="347"/>
      <c r="D2" s="94"/>
      <c r="E2" s="95"/>
      <c r="F2" s="96"/>
      <c r="G2" s="97"/>
      <c r="H2" s="98"/>
      <c r="I2" s="99"/>
      <c r="J2" s="100"/>
      <c r="K2" s="100"/>
      <c r="L2" s="57"/>
      <c r="M2" s="120"/>
      <c r="N2" s="58"/>
      <c r="O2" s="59"/>
      <c r="P2" s="60"/>
      <c r="Q2" s="61"/>
      <c r="R2" s="62"/>
      <c r="S2" s="63"/>
      <c r="T2" s="101"/>
      <c r="U2" s="102"/>
      <c r="V2" s="99"/>
      <c r="W2" s="98"/>
      <c r="X2" s="102"/>
      <c r="Y2" s="126"/>
      <c r="Z2" s="102"/>
      <c r="AA2" s="211"/>
    </row>
    <row r="3" spans="1:27" ht="32.1" customHeight="1" x14ac:dyDescent="0.2">
      <c r="A3" s="308">
        <v>1</v>
      </c>
      <c r="B3" s="299"/>
      <c r="C3" s="348" t="s">
        <v>27</v>
      </c>
      <c r="D3" s="44" t="s">
        <v>28</v>
      </c>
      <c r="E3" s="2" t="s">
        <v>29</v>
      </c>
      <c r="F3" s="3" t="s">
        <v>30</v>
      </c>
      <c r="G3" s="4" t="s">
        <v>31</v>
      </c>
      <c r="H3" s="340">
        <v>154</v>
      </c>
      <c r="I3" s="302">
        <v>182</v>
      </c>
      <c r="J3" s="213" t="s">
        <v>26</v>
      </c>
      <c r="K3" s="112" t="s">
        <v>26</v>
      </c>
      <c r="L3" s="214">
        <v>2</v>
      </c>
      <c r="M3" s="215"/>
      <c r="N3" s="216"/>
      <c r="O3" s="217"/>
      <c r="P3" s="218"/>
      <c r="Q3" s="219"/>
      <c r="R3" s="220"/>
      <c r="S3" s="221"/>
      <c r="T3" s="326"/>
      <c r="U3" s="293"/>
      <c r="V3" s="294"/>
      <c r="W3" s="325">
        <f>ROUND(IF(ISBLANK(V3)=TRUE,H3,(H3*I3)/V3),0)</f>
        <v>154</v>
      </c>
      <c r="X3" s="305"/>
      <c r="Y3" s="338">
        <f>W3*X3</f>
        <v>0</v>
      </c>
      <c r="Z3" s="303"/>
      <c r="AA3" s="211"/>
    </row>
    <row r="4" spans="1:27" ht="32.1" customHeight="1" x14ac:dyDescent="0.2">
      <c r="A4" s="308"/>
      <c r="B4" s="299"/>
      <c r="C4" s="348"/>
      <c r="D4" s="44" t="s">
        <v>32</v>
      </c>
      <c r="E4" s="2" t="s">
        <v>33</v>
      </c>
      <c r="F4" s="3" t="s">
        <v>34</v>
      </c>
      <c r="G4" s="4" t="s">
        <v>35</v>
      </c>
      <c r="H4" s="341"/>
      <c r="I4" s="302"/>
      <c r="J4" s="213" t="s">
        <v>26</v>
      </c>
      <c r="K4" s="112" t="s">
        <v>26</v>
      </c>
      <c r="L4" s="214" t="s">
        <v>36</v>
      </c>
      <c r="M4" s="215"/>
      <c r="N4" s="216"/>
      <c r="O4" s="217"/>
      <c r="P4" s="218"/>
      <c r="Q4" s="219"/>
      <c r="R4" s="220"/>
      <c r="S4" s="221"/>
      <c r="T4" s="326"/>
      <c r="U4" s="293"/>
      <c r="V4" s="294"/>
      <c r="W4" s="325">
        <f t="shared" ref="W4" si="0">IF(ISBLANK(V4)=TRUE,H4,(H4*I4)/V4)</f>
        <v>0</v>
      </c>
      <c r="X4" s="305"/>
      <c r="Y4" s="338"/>
      <c r="Z4" s="303"/>
      <c r="AA4" s="211"/>
    </row>
    <row r="5" spans="1:27" ht="32.1" customHeight="1" x14ac:dyDescent="0.2">
      <c r="A5" s="308">
        <v>2</v>
      </c>
      <c r="B5" s="299"/>
      <c r="C5" s="344" t="s">
        <v>38</v>
      </c>
      <c r="D5" s="44" t="s">
        <v>39</v>
      </c>
      <c r="E5" s="31" t="s">
        <v>40</v>
      </c>
      <c r="F5" s="64" t="s">
        <v>41</v>
      </c>
      <c r="G5" s="345" t="s">
        <v>42</v>
      </c>
      <c r="H5" s="340">
        <v>407.20000000000005</v>
      </c>
      <c r="I5" s="302">
        <v>12</v>
      </c>
      <c r="J5" s="213" t="s">
        <v>26</v>
      </c>
      <c r="K5" s="112" t="s">
        <v>26</v>
      </c>
      <c r="L5" s="214" t="s">
        <v>43</v>
      </c>
      <c r="M5" s="215"/>
      <c r="N5" s="216"/>
      <c r="O5" s="217"/>
      <c r="P5" s="218"/>
      <c r="Q5" s="219"/>
      <c r="R5" s="220"/>
      <c r="S5" s="221"/>
      <c r="T5" s="326"/>
      <c r="U5" s="293"/>
      <c r="V5" s="294"/>
      <c r="W5" s="325">
        <f t="shared" ref="W5:W71" si="1">ROUND(IF(ISBLANK(V5)=TRUE,H5,(H5*I5)/V5),0)</f>
        <v>407</v>
      </c>
      <c r="X5" s="305"/>
      <c r="Y5" s="338">
        <f>W5*X5</f>
        <v>0</v>
      </c>
      <c r="Z5" s="303"/>
      <c r="AA5" s="211"/>
    </row>
    <row r="6" spans="1:27" ht="32.1" customHeight="1" x14ac:dyDescent="0.2">
      <c r="A6" s="308"/>
      <c r="B6" s="299"/>
      <c r="C6" s="344"/>
      <c r="D6" s="44" t="s">
        <v>44</v>
      </c>
      <c r="E6" s="31" t="s">
        <v>45</v>
      </c>
      <c r="F6" s="64" t="s">
        <v>46</v>
      </c>
      <c r="G6" s="345"/>
      <c r="H6" s="341"/>
      <c r="I6" s="302"/>
      <c r="J6" s="213" t="s">
        <v>26</v>
      </c>
      <c r="K6" s="112" t="s">
        <v>26</v>
      </c>
      <c r="L6" s="214">
        <v>1</v>
      </c>
      <c r="M6" s="215"/>
      <c r="N6" s="216"/>
      <c r="O6" s="217"/>
      <c r="P6" s="218"/>
      <c r="Q6" s="219"/>
      <c r="R6" s="220"/>
      <c r="S6" s="221"/>
      <c r="T6" s="326"/>
      <c r="U6" s="293"/>
      <c r="V6" s="294"/>
      <c r="W6" s="325">
        <f t="shared" si="1"/>
        <v>0</v>
      </c>
      <c r="X6" s="305"/>
      <c r="Y6" s="338"/>
      <c r="Z6" s="303"/>
      <c r="AA6" s="211"/>
    </row>
    <row r="7" spans="1:27" ht="32.1" customHeight="1" x14ac:dyDescent="0.2">
      <c r="A7" s="175">
        <v>3</v>
      </c>
      <c r="B7" s="176"/>
      <c r="C7" s="179" t="s">
        <v>47</v>
      </c>
      <c r="D7" s="46" t="s">
        <v>48</v>
      </c>
      <c r="E7" s="31" t="s">
        <v>40</v>
      </c>
      <c r="F7" s="64" t="s">
        <v>49</v>
      </c>
      <c r="G7" s="172" t="s">
        <v>50</v>
      </c>
      <c r="H7" s="178">
        <v>298</v>
      </c>
      <c r="I7" s="156">
        <v>125</v>
      </c>
      <c r="J7" s="213" t="s">
        <v>26</v>
      </c>
      <c r="K7" s="112" t="s">
        <v>26</v>
      </c>
      <c r="L7" s="214" t="s">
        <v>43</v>
      </c>
      <c r="M7" s="215"/>
      <c r="N7" s="216"/>
      <c r="O7" s="217"/>
      <c r="P7" s="218"/>
      <c r="Q7" s="219"/>
      <c r="R7" s="220"/>
      <c r="S7" s="221"/>
      <c r="T7" s="222"/>
      <c r="U7" s="149"/>
      <c r="V7" s="150"/>
      <c r="W7" s="168">
        <f t="shared" si="1"/>
        <v>298</v>
      </c>
      <c r="X7" s="157"/>
      <c r="Y7" s="171">
        <f>W7*X7</f>
        <v>0</v>
      </c>
      <c r="Z7" s="158"/>
      <c r="AA7" s="211"/>
    </row>
    <row r="8" spans="1:27" ht="32.1" customHeight="1" x14ac:dyDescent="0.2">
      <c r="A8" s="308">
        <v>4</v>
      </c>
      <c r="B8" s="299"/>
      <c r="C8" s="344" t="s">
        <v>51</v>
      </c>
      <c r="D8" s="47" t="s">
        <v>52</v>
      </c>
      <c r="E8" s="66" t="s">
        <v>45</v>
      </c>
      <c r="F8" s="67" t="s">
        <v>53</v>
      </c>
      <c r="G8" s="339" t="s">
        <v>54</v>
      </c>
      <c r="H8" s="340">
        <v>268</v>
      </c>
      <c r="I8" s="302">
        <v>70</v>
      </c>
      <c r="J8" s="213" t="s">
        <v>26</v>
      </c>
      <c r="K8" s="112" t="s">
        <v>26</v>
      </c>
      <c r="L8" s="214" t="s">
        <v>36</v>
      </c>
      <c r="M8" s="215"/>
      <c r="N8" s="216"/>
      <c r="O8" s="217"/>
      <c r="P8" s="218"/>
      <c r="Q8" s="219"/>
      <c r="R8" s="220"/>
      <c r="S8" s="221" t="s">
        <v>55</v>
      </c>
      <c r="T8" s="321"/>
      <c r="U8" s="293"/>
      <c r="V8" s="294"/>
      <c r="W8" s="325">
        <f t="shared" si="1"/>
        <v>268</v>
      </c>
      <c r="X8" s="305"/>
      <c r="Y8" s="338">
        <f>W8*X8</f>
        <v>0</v>
      </c>
      <c r="Z8" s="303"/>
      <c r="AA8" s="211"/>
    </row>
    <row r="9" spans="1:27" ht="32.1" customHeight="1" x14ac:dyDescent="0.2">
      <c r="A9" s="308"/>
      <c r="B9" s="299"/>
      <c r="C9" s="344"/>
      <c r="D9" s="44" t="s">
        <v>56</v>
      </c>
      <c r="E9" s="2" t="s">
        <v>57</v>
      </c>
      <c r="F9" s="64" t="s">
        <v>53</v>
      </c>
      <c r="G9" s="339"/>
      <c r="H9" s="341"/>
      <c r="I9" s="302"/>
      <c r="J9" s="213" t="s">
        <v>26</v>
      </c>
      <c r="K9" s="112" t="s">
        <v>26</v>
      </c>
      <c r="L9" s="214" t="s">
        <v>36</v>
      </c>
      <c r="M9" s="215"/>
      <c r="N9" s="216"/>
      <c r="O9" s="217"/>
      <c r="P9" s="218"/>
      <c r="Q9" s="219"/>
      <c r="R9" s="220"/>
      <c r="S9" s="221" t="s">
        <v>55</v>
      </c>
      <c r="T9" s="321"/>
      <c r="U9" s="293"/>
      <c r="V9" s="294"/>
      <c r="W9" s="325">
        <f t="shared" si="1"/>
        <v>0</v>
      </c>
      <c r="X9" s="305"/>
      <c r="Y9" s="338"/>
      <c r="Z9" s="303"/>
      <c r="AA9" s="211"/>
    </row>
    <row r="10" spans="1:27" ht="32.1" customHeight="1" x14ac:dyDescent="0.2">
      <c r="A10" s="308">
        <v>5</v>
      </c>
      <c r="B10" s="299"/>
      <c r="C10" s="344" t="s">
        <v>58</v>
      </c>
      <c r="D10" s="44" t="s">
        <v>59</v>
      </c>
      <c r="E10" s="31" t="s">
        <v>45</v>
      </c>
      <c r="F10" s="67" t="s">
        <v>53</v>
      </c>
      <c r="G10" s="339" t="s">
        <v>60</v>
      </c>
      <c r="H10" s="340">
        <v>175.60000000000002</v>
      </c>
      <c r="I10" s="302">
        <v>70</v>
      </c>
      <c r="J10" s="213" t="s">
        <v>26</v>
      </c>
      <c r="K10" s="112" t="s">
        <v>26</v>
      </c>
      <c r="L10" s="214">
        <v>2</v>
      </c>
      <c r="M10" s="215"/>
      <c r="N10" s="216"/>
      <c r="O10" s="217"/>
      <c r="P10" s="218"/>
      <c r="Q10" s="219"/>
      <c r="R10" s="220"/>
      <c r="S10" s="221" t="s">
        <v>55</v>
      </c>
      <c r="T10" s="321"/>
      <c r="U10" s="346"/>
      <c r="V10" s="294"/>
      <c r="W10" s="325">
        <f t="shared" si="1"/>
        <v>176</v>
      </c>
      <c r="X10" s="305"/>
      <c r="Y10" s="338">
        <f>W10*X10</f>
        <v>0</v>
      </c>
      <c r="Z10" s="303"/>
      <c r="AA10" s="211"/>
    </row>
    <row r="11" spans="1:27" ht="32.1" customHeight="1" x14ac:dyDescent="0.2">
      <c r="A11" s="308"/>
      <c r="B11" s="299"/>
      <c r="C11" s="344"/>
      <c r="D11" s="44" t="s">
        <v>61</v>
      </c>
      <c r="E11" s="2" t="s">
        <v>57</v>
      </c>
      <c r="F11" s="3" t="s">
        <v>53</v>
      </c>
      <c r="G11" s="345"/>
      <c r="H11" s="341" t="e">
        <v>#N/A</v>
      </c>
      <c r="I11" s="302"/>
      <c r="J11" s="213" t="s">
        <v>26</v>
      </c>
      <c r="K11" s="112" t="s">
        <v>26</v>
      </c>
      <c r="L11" s="214">
        <v>2</v>
      </c>
      <c r="M11" s="215"/>
      <c r="N11" s="216"/>
      <c r="O11" s="217"/>
      <c r="P11" s="218"/>
      <c r="Q11" s="219"/>
      <c r="R11" s="220"/>
      <c r="S11" s="221" t="s">
        <v>55</v>
      </c>
      <c r="T11" s="321"/>
      <c r="U11" s="346"/>
      <c r="V11" s="294"/>
      <c r="W11" s="325" t="e">
        <f t="shared" si="1"/>
        <v>#N/A</v>
      </c>
      <c r="X11" s="305"/>
      <c r="Y11" s="338"/>
      <c r="Z11" s="303"/>
      <c r="AA11" s="211"/>
    </row>
    <row r="12" spans="1:27" ht="32.1" customHeight="1" x14ac:dyDescent="0.2">
      <c r="A12" s="175">
        <v>6</v>
      </c>
      <c r="B12" s="176"/>
      <c r="C12" s="6" t="s">
        <v>62</v>
      </c>
      <c r="D12" s="44" t="s">
        <v>63</v>
      </c>
      <c r="E12" s="31" t="s">
        <v>57</v>
      </c>
      <c r="F12" s="64" t="s">
        <v>53</v>
      </c>
      <c r="G12" s="7" t="s">
        <v>54</v>
      </c>
      <c r="H12" s="178">
        <v>160</v>
      </c>
      <c r="I12" s="156">
        <v>320</v>
      </c>
      <c r="J12" s="213" t="s">
        <v>26</v>
      </c>
      <c r="K12" s="112" t="s">
        <v>26</v>
      </c>
      <c r="L12" s="214" t="s">
        <v>36</v>
      </c>
      <c r="M12" s="215"/>
      <c r="N12" s="216"/>
      <c r="O12" s="217"/>
      <c r="P12" s="218"/>
      <c r="Q12" s="219"/>
      <c r="R12" s="220"/>
      <c r="S12" s="221" t="s">
        <v>26</v>
      </c>
      <c r="T12" s="223"/>
      <c r="U12" s="174"/>
      <c r="V12" s="150"/>
      <c r="W12" s="168">
        <f t="shared" si="1"/>
        <v>160</v>
      </c>
      <c r="X12" s="157"/>
      <c r="Y12" s="171">
        <f t="shared" ref="Y12:Y77" si="2">W12*X12</f>
        <v>0</v>
      </c>
      <c r="Z12" s="158"/>
      <c r="AA12" s="211"/>
    </row>
    <row r="13" spans="1:27" ht="32.1" customHeight="1" x14ac:dyDescent="0.2">
      <c r="A13" s="175">
        <v>7</v>
      </c>
      <c r="B13" s="176"/>
      <c r="C13" s="179" t="s">
        <v>64</v>
      </c>
      <c r="D13" s="44" t="s">
        <v>65</v>
      </c>
      <c r="E13" s="2" t="s">
        <v>29</v>
      </c>
      <c r="F13" s="3" t="s">
        <v>66</v>
      </c>
      <c r="G13" s="173" t="s">
        <v>67</v>
      </c>
      <c r="H13" s="178">
        <v>199.20000000000002</v>
      </c>
      <c r="I13" s="156">
        <v>200</v>
      </c>
      <c r="J13" s="213" t="s">
        <v>26</v>
      </c>
      <c r="K13" s="112" t="s">
        <v>26</v>
      </c>
      <c r="L13" s="214" t="s">
        <v>68</v>
      </c>
      <c r="M13" s="215"/>
      <c r="N13" s="216"/>
      <c r="O13" s="217"/>
      <c r="P13" s="218"/>
      <c r="Q13" s="219"/>
      <c r="R13" s="220"/>
      <c r="S13" s="221" t="s">
        <v>26</v>
      </c>
      <c r="T13" s="223"/>
      <c r="U13" s="174"/>
      <c r="V13" s="150"/>
      <c r="W13" s="168">
        <f t="shared" si="1"/>
        <v>199</v>
      </c>
      <c r="X13" s="157"/>
      <c r="Y13" s="171">
        <f t="shared" si="2"/>
        <v>0</v>
      </c>
      <c r="Z13" s="158"/>
      <c r="AA13" s="211"/>
    </row>
    <row r="14" spans="1:27" ht="32.1" customHeight="1" x14ac:dyDescent="0.2">
      <c r="A14" s="175">
        <v>8</v>
      </c>
      <c r="B14" s="176"/>
      <c r="C14" s="180" t="s">
        <v>69</v>
      </c>
      <c r="D14" s="44" t="s">
        <v>70</v>
      </c>
      <c r="E14" s="31" t="s">
        <v>57</v>
      </c>
      <c r="F14" s="3" t="s">
        <v>71</v>
      </c>
      <c r="G14" s="173" t="s">
        <v>72</v>
      </c>
      <c r="H14" s="178">
        <v>113.2</v>
      </c>
      <c r="I14" s="156">
        <v>144</v>
      </c>
      <c r="J14" s="213" t="s">
        <v>26</v>
      </c>
      <c r="K14" s="112" t="s">
        <v>26</v>
      </c>
      <c r="L14" s="214">
        <v>1.5</v>
      </c>
      <c r="M14" s="215"/>
      <c r="N14" s="216"/>
      <c r="O14" s="217"/>
      <c r="P14" s="218"/>
      <c r="Q14" s="219"/>
      <c r="R14" s="220"/>
      <c r="S14" s="221"/>
      <c r="T14" s="223"/>
      <c r="U14" s="174"/>
      <c r="V14" s="150"/>
      <c r="W14" s="168">
        <f t="shared" si="1"/>
        <v>113</v>
      </c>
      <c r="X14" s="157"/>
      <c r="Y14" s="171">
        <f t="shared" si="2"/>
        <v>0</v>
      </c>
      <c r="Z14" s="158"/>
      <c r="AA14" s="211"/>
    </row>
    <row r="15" spans="1:27" ht="32.1" customHeight="1" x14ac:dyDescent="0.2">
      <c r="A15" s="175">
        <v>9</v>
      </c>
      <c r="B15" s="176"/>
      <c r="C15" s="180" t="s">
        <v>73</v>
      </c>
      <c r="D15" s="45" t="s">
        <v>74</v>
      </c>
      <c r="E15" s="31" t="s">
        <v>33</v>
      </c>
      <c r="F15" s="64" t="s">
        <v>75</v>
      </c>
      <c r="G15" s="172" t="s">
        <v>76</v>
      </c>
      <c r="H15" s="178">
        <v>98.800000000000011</v>
      </c>
      <c r="I15" s="156">
        <v>72</v>
      </c>
      <c r="J15" s="213" t="s">
        <v>26</v>
      </c>
      <c r="K15" s="112" t="s">
        <v>26</v>
      </c>
      <c r="L15" s="214" t="s">
        <v>36</v>
      </c>
      <c r="M15" s="215"/>
      <c r="N15" s="216"/>
      <c r="O15" s="217"/>
      <c r="P15" s="218"/>
      <c r="Q15" s="219"/>
      <c r="R15" s="220"/>
      <c r="S15" s="221"/>
      <c r="T15" s="223"/>
      <c r="U15" s="174"/>
      <c r="V15" s="150"/>
      <c r="W15" s="168">
        <f t="shared" si="1"/>
        <v>99</v>
      </c>
      <c r="X15" s="157"/>
      <c r="Y15" s="171">
        <f t="shared" si="2"/>
        <v>0</v>
      </c>
      <c r="Z15" s="158"/>
      <c r="AA15" s="211"/>
    </row>
    <row r="16" spans="1:27" ht="32.1" customHeight="1" x14ac:dyDescent="0.2">
      <c r="A16" s="308">
        <v>10</v>
      </c>
      <c r="B16" s="299"/>
      <c r="C16" s="339" t="s">
        <v>77</v>
      </c>
      <c r="D16" s="44" t="s">
        <v>78</v>
      </c>
      <c r="E16" s="2" t="s">
        <v>37</v>
      </c>
      <c r="F16" s="3" t="s">
        <v>79</v>
      </c>
      <c r="G16" s="173" t="s">
        <v>80</v>
      </c>
      <c r="H16" s="340">
        <v>646</v>
      </c>
      <c r="I16" s="302">
        <v>144</v>
      </c>
      <c r="J16" s="213" t="s">
        <v>26</v>
      </c>
      <c r="K16" s="112" t="s">
        <v>26</v>
      </c>
      <c r="L16" s="214" t="s">
        <v>36</v>
      </c>
      <c r="M16" s="215"/>
      <c r="N16" s="216"/>
      <c r="O16" s="217"/>
      <c r="P16" s="218"/>
      <c r="Q16" s="219"/>
      <c r="R16" s="220"/>
      <c r="S16" s="221"/>
      <c r="T16" s="326"/>
      <c r="U16" s="293"/>
      <c r="V16" s="294"/>
      <c r="W16" s="325">
        <f t="shared" si="1"/>
        <v>646</v>
      </c>
      <c r="X16" s="305"/>
      <c r="Y16" s="338">
        <f t="shared" si="2"/>
        <v>0</v>
      </c>
      <c r="Z16" s="303"/>
      <c r="AA16" s="211"/>
    </row>
    <row r="17" spans="1:27" ht="32.1" customHeight="1" x14ac:dyDescent="0.2">
      <c r="A17" s="308"/>
      <c r="B17" s="299"/>
      <c r="C17" s="339"/>
      <c r="D17" s="44" t="s">
        <v>81</v>
      </c>
      <c r="E17" s="2" t="s">
        <v>57</v>
      </c>
      <c r="F17" s="3" t="s">
        <v>82</v>
      </c>
      <c r="G17" s="173" t="s">
        <v>83</v>
      </c>
      <c r="H17" s="341"/>
      <c r="I17" s="302"/>
      <c r="J17" s="213" t="s">
        <v>26</v>
      </c>
      <c r="K17" s="112" t="s">
        <v>26</v>
      </c>
      <c r="L17" s="214" t="s">
        <v>36</v>
      </c>
      <c r="M17" s="215"/>
      <c r="N17" s="216"/>
      <c r="O17" s="217"/>
      <c r="P17" s="218"/>
      <c r="Q17" s="219"/>
      <c r="R17" s="220"/>
      <c r="S17" s="221"/>
      <c r="T17" s="326"/>
      <c r="U17" s="293"/>
      <c r="V17" s="294"/>
      <c r="W17" s="325">
        <f t="shared" si="1"/>
        <v>0</v>
      </c>
      <c r="X17" s="305"/>
      <c r="Y17" s="338"/>
      <c r="Z17" s="303"/>
      <c r="AA17" s="211"/>
    </row>
    <row r="18" spans="1:27" ht="32.1" customHeight="1" x14ac:dyDescent="0.2">
      <c r="A18" s="175">
        <v>11</v>
      </c>
      <c r="B18" s="176"/>
      <c r="C18" s="180" t="s">
        <v>84</v>
      </c>
      <c r="D18" s="44" t="s">
        <v>85</v>
      </c>
      <c r="E18" s="2" t="s">
        <v>29</v>
      </c>
      <c r="F18" s="3" t="s">
        <v>86</v>
      </c>
      <c r="G18" s="173" t="s">
        <v>87</v>
      </c>
      <c r="H18" s="178">
        <v>71.600000000000009</v>
      </c>
      <c r="I18" s="156">
        <v>18</v>
      </c>
      <c r="J18" s="213" t="s">
        <v>26</v>
      </c>
      <c r="K18" s="112" t="s">
        <v>26</v>
      </c>
      <c r="L18" s="214" t="s">
        <v>36</v>
      </c>
      <c r="M18" s="215"/>
      <c r="N18" s="216"/>
      <c r="O18" s="217"/>
      <c r="P18" s="218"/>
      <c r="Q18" s="219"/>
      <c r="R18" s="220"/>
      <c r="S18" s="221"/>
      <c r="T18" s="223"/>
      <c r="U18" s="149"/>
      <c r="V18" s="150"/>
      <c r="W18" s="168">
        <f t="shared" si="1"/>
        <v>72</v>
      </c>
      <c r="X18" s="157"/>
      <c r="Y18" s="171">
        <f t="shared" si="2"/>
        <v>0</v>
      </c>
      <c r="Z18" s="158"/>
      <c r="AA18" s="211"/>
    </row>
    <row r="19" spans="1:27" ht="32.1" customHeight="1" x14ac:dyDescent="0.2">
      <c r="A19" s="175">
        <v>12</v>
      </c>
      <c r="B19" s="176"/>
      <c r="C19" s="177" t="s">
        <v>88</v>
      </c>
      <c r="D19" s="44" t="s">
        <v>89</v>
      </c>
      <c r="E19" s="2" t="s">
        <v>29</v>
      </c>
      <c r="F19" s="3" t="s">
        <v>90</v>
      </c>
      <c r="G19" s="173" t="s">
        <v>91</v>
      </c>
      <c r="H19" s="178">
        <v>91.600000000000009</v>
      </c>
      <c r="I19" s="156">
        <v>288</v>
      </c>
      <c r="J19" s="213" t="s">
        <v>26</v>
      </c>
      <c r="K19" s="112" t="s">
        <v>26</v>
      </c>
      <c r="L19" s="214" t="s">
        <v>43</v>
      </c>
      <c r="M19" s="215"/>
      <c r="N19" s="216"/>
      <c r="O19" s="217"/>
      <c r="P19" s="218"/>
      <c r="Q19" s="219"/>
      <c r="R19" s="220"/>
      <c r="S19" s="221" t="s">
        <v>26</v>
      </c>
      <c r="T19" s="223"/>
      <c r="U19" s="149"/>
      <c r="V19" s="150"/>
      <c r="W19" s="168">
        <f t="shared" si="1"/>
        <v>92</v>
      </c>
      <c r="X19" s="157"/>
      <c r="Y19" s="171">
        <f t="shared" si="2"/>
        <v>0</v>
      </c>
      <c r="Z19" s="158"/>
      <c r="AA19" s="211"/>
    </row>
    <row r="20" spans="1:27" ht="32.1" customHeight="1" x14ac:dyDescent="0.2">
      <c r="A20" s="175">
        <v>13</v>
      </c>
      <c r="B20" s="176"/>
      <c r="C20" s="177" t="s">
        <v>92</v>
      </c>
      <c r="D20" s="44" t="s">
        <v>93</v>
      </c>
      <c r="E20" s="31" t="s">
        <v>29</v>
      </c>
      <c r="F20" s="64" t="s">
        <v>94</v>
      </c>
      <c r="G20" s="172" t="s">
        <v>95</v>
      </c>
      <c r="H20" s="178">
        <v>78.400000000000006</v>
      </c>
      <c r="I20" s="156">
        <v>192</v>
      </c>
      <c r="J20" s="213" t="s">
        <v>26</v>
      </c>
      <c r="K20" s="112" t="s">
        <v>26</v>
      </c>
      <c r="L20" s="214" t="s">
        <v>43</v>
      </c>
      <c r="M20" s="215"/>
      <c r="N20" s="216"/>
      <c r="O20" s="217"/>
      <c r="P20" s="218"/>
      <c r="Q20" s="219"/>
      <c r="R20" s="220"/>
      <c r="S20" s="221"/>
      <c r="T20" s="223"/>
      <c r="U20" s="149"/>
      <c r="V20" s="150"/>
      <c r="W20" s="168">
        <f t="shared" si="1"/>
        <v>78</v>
      </c>
      <c r="X20" s="157"/>
      <c r="Y20" s="171">
        <f t="shared" si="2"/>
        <v>0</v>
      </c>
      <c r="Z20" s="158"/>
      <c r="AA20" s="211"/>
    </row>
    <row r="21" spans="1:27" ht="32.1" customHeight="1" x14ac:dyDescent="0.2">
      <c r="A21" s="175">
        <v>14</v>
      </c>
      <c r="B21" s="176"/>
      <c r="C21" s="177" t="s">
        <v>96</v>
      </c>
      <c r="D21" s="44" t="s">
        <v>97</v>
      </c>
      <c r="E21" s="2" t="s">
        <v>29</v>
      </c>
      <c r="F21" s="3" t="s">
        <v>98</v>
      </c>
      <c r="G21" s="173" t="s">
        <v>1191</v>
      </c>
      <c r="H21" s="178">
        <v>164</v>
      </c>
      <c r="I21" s="156">
        <v>192</v>
      </c>
      <c r="J21" s="213" t="s">
        <v>26</v>
      </c>
      <c r="K21" s="112" t="s">
        <v>26</v>
      </c>
      <c r="L21" s="214" t="s">
        <v>36</v>
      </c>
      <c r="M21" s="215"/>
      <c r="N21" s="216"/>
      <c r="O21" s="217"/>
      <c r="P21" s="218"/>
      <c r="Q21" s="219"/>
      <c r="R21" s="220"/>
      <c r="S21" s="221"/>
      <c r="T21" s="223"/>
      <c r="U21" s="149"/>
      <c r="V21" s="150"/>
      <c r="W21" s="168">
        <f t="shared" si="1"/>
        <v>164</v>
      </c>
      <c r="X21" s="157"/>
      <c r="Y21" s="171">
        <f t="shared" si="2"/>
        <v>0</v>
      </c>
      <c r="Z21" s="158"/>
      <c r="AA21" s="211"/>
    </row>
    <row r="22" spans="1:27" ht="32.1" customHeight="1" x14ac:dyDescent="0.2">
      <c r="A22" s="175">
        <v>15</v>
      </c>
      <c r="B22" s="176"/>
      <c r="C22" s="177" t="s">
        <v>99</v>
      </c>
      <c r="D22" s="44" t="s">
        <v>100</v>
      </c>
      <c r="E22" s="31" t="s">
        <v>37</v>
      </c>
      <c r="F22" s="64" t="s">
        <v>101</v>
      </c>
      <c r="G22" s="172" t="s">
        <v>76</v>
      </c>
      <c r="H22" s="68">
        <v>251.20000000000002</v>
      </c>
      <c r="I22" s="165">
        <v>144</v>
      </c>
      <c r="J22" s="213" t="s">
        <v>26</v>
      </c>
      <c r="K22" s="112" t="s">
        <v>26</v>
      </c>
      <c r="L22" s="214" t="s">
        <v>36</v>
      </c>
      <c r="M22" s="224"/>
      <c r="N22" s="225"/>
      <c r="O22" s="226"/>
      <c r="P22" s="227"/>
      <c r="Q22" s="228"/>
      <c r="R22" s="229"/>
      <c r="S22" s="230"/>
      <c r="T22" s="222"/>
      <c r="U22" s="149"/>
      <c r="V22" s="150"/>
      <c r="W22" s="168">
        <f t="shared" si="1"/>
        <v>251</v>
      </c>
      <c r="X22" s="149"/>
      <c r="Y22" s="171">
        <f t="shared" si="2"/>
        <v>0</v>
      </c>
      <c r="Z22" s="114"/>
      <c r="AA22" s="211"/>
    </row>
    <row r="23" spans="1:27" ht="32.1" customHeight="1" x14ac:dyDescent="0.2">
      <c r="A23" s="175">
        <v>16</v>
      </c>
      <c r="B23" s="176"/>
      <c r="C23" s="180" t="s">
        <v>102</v>
      </c>
      <c r="D23" s="44" t="s">
        <v>103</v>
      </c>
      <c r="E23" s="31" t="s">
        <v>33</v>
      </c>
      <c r="F23" s="64" t="s">
        <v>104</v>
      </c>
      <c r="G23" s="173" t="s">
        <v>105</v>
      </c>
      <c r="H23" s="178">
        <v>68</v>
      </c>
      <c r="I23" s="156">
        <v>30</v>
      </c>
      <c r="J23" s="213" t="s">
        <v>26</v>
      </c>
      <c r="K23" s="112" t="s">
        <v>26</v>
      </c>
      <c r="L23" s="214" t="s">
        <v>43</v>
      </c>
      <c r="M23" s="215"/>
      <c r="N23" s="216"/>
      <c r="O23" s="217"/>
      <c r="P23" s="218"/>
      <c r="Q23" s="219"/>
      <c r="R23" s="220"/>
      <c r="S23" s="221"/>
      <c r="T23" s="223"/>
      <c r="U23" s="149"/>
      <c r="V23" s="150"/>
      <c r="W23" s="168">
        <f t="shared" si="1"/>
        <v>68</v>
      </c>
      <c r="X23" s="157"/>
      <c r="Y23" s="171">
        <f t="shared" si="2"/>
        <v>0</v>
      </c>
      <c r="Z23" s="158"/>
      <c r="AA23" s="211"/>
    </row>
    <row r="24" spans="1:27" ht="32.1" customHeight="1" x14ac:dyDescent="0.2">
      <c r="A24" s="175">
        <v>17</v>
      </c>
      <c r="B24" s="176"/>
      <c r="C24" s="65" t="s">
        <v>106</v>
      </c>
      <c r="D24" s="44" t="s">
        <v>107</v>
      </c>
      <c r="E24" s="2" t="s">
        <v>108</v>
      </c>
      <c r="F24" s="3" t="s">
        <v>109</v>
      </c>
      <c r="G24" s="173"/>
      <c r="H24" s="178">
        <v>60.800000000000004</v>
      </c>
      <c r="I24" s="156">
        <v>96</v>
      </c>
      <c r="J24" s="213" t="s">
        <v>26</v>
      </c>
      <c r="K24" s="112" t="s">
        <v>26</v>
      </c>
      <c r="L24" s="214" t="s">
        <v>43</v>
      </c>
      <c r="M24" s="215"/>
      <c r="N24" s="216"/>
      <c r="O24" s="217"/>
      <c r="P24" s="218"/>
      <c r="Q24" s="219"/>
      <c r="R24" s="220"/>
      <c r="S24" s="221"/>
      <c r="T24" s="223"/>
      <c r="U24" s="149"/>
      <c r="V24" s="150"/>
      <c r="W24" s="168">
        <f t="shared" si="1"/>
        <v>61</v>
      </c>
      <c r="X24" s="157"/>
      <c r="Y24" s="171">
        <f t="shared" si="2"/>
        <v>0</v>
      </c>
      <c r="Z24" s="158"/>
      <c r="AA24" s="211"/>
    </row>
    <row r="25" spans="1:27" ht="32.1" customHeight="1" x14ac:dyDescent="0.2">
      <c r="A25" s="175">
        <v>18</v>
      </c>
      <c r="B25" s="176"/>
      <c r="C25" s="65" t="s">
        <v>110</v>
      </c>
      <c r="D25" s="44" t="s">
        <v>111</v>
      </c>
      <c r="E25" s="2" t="s">
        <v>108</v>
      </c>
      <c r="F25" s="3" t="s">
        <v>109</v>
      </c>
      <c r="G25" s="173"/>
      <c r="H25" s="178">
        <v>194.8</v>
      </c>
      <c r="I25" s="156">
        <v>96</v>
      </c>
      <c r="J25" s="213" t="s">
        <v>26</v>
      </c>
      <c r="K25" s="112" t="s">
        <v>26</v>
      </c>
      <c r="L25" s="214" t="s">
        <v>43</v>
      </c>
      <c r="M25" s="215"/>
      <c r="N25" s="216"/>
      <c r="O25" s="217"/>
      <c r="P25" s="218"/>
      <c r="Q25" s="219"/>
      <c r="R25" s="220"/>
      <c r="S25" s="221"/>
      <c r="T25" s="223"/>
      <c r="U25" s="149"/>
      <c r="V25" s="150"/>
      <c r="W25" s="168">
        <f t="shared" si="1"/>
        <v>195</v>
      </c>
      <c r="X25" s="157"/>
      <c r="Y25" s="171">
        <f t="shared" si="2"/>
        <v>0</v>
      </c>
      <c r="Z25" s="158"/>
      <c r="AA25" s="211"/>
    </row>
    <row r="26" spans="1:27" ht="32.1" customHeight="1" x14ac:dyDescent="0.2">
      <c r="A26" s="175">
        <v>19</v>
      </c>
      <c r="B26" s="176"/>
      <c r="C26" s="180" t="s">
        <v>112</v>
      </c>
      <c r="D26" s="44" t="s">
        <v>113</v>
      </c>
      <c r="E26" s="8" t="s">
        <v>114</v>
      </c>
      <c r="F26" s="3" t="s">
        <v>115</v>
      </c>
      <c r="G26" s="173" t="s">
        <v>112</v>
      </c>
      <c r="H26" s="178">
        <v>92</v>
      </c>
      <c r="I26" s="156">
        <v>180</v>
      </c>
      <c r="J26" s="213" t="s">
        <v>26</v>
      </c>
      <c r="K26" s="112" t="s">
        <v>26</v>
      </c>
      <c r="L26" s="214" t="s">
        <v>43</v>
      </c>
      <c r="M26" s="215"/>
      <c r="N26" s="216"/>
      <c r="O26" s="217"/>
      <c r="P26" s="218"/>
      <c r="Q26" s="219"/>
      <c r="R26" s="220"/>
      <c r="S26" s="221" t="s">
        <v>26</v>
      </c>
      <c r="T26" s="223"/>
      <c r="U26" s="149"/>
      <c r="V26" s="150"/>
      <c r="W26" s="168">
        <f t="shared" si="1"/>
        <v>92</v>
      </c>
      <c r="X26" s="157"/>
      <c r="Y26" s="171">
        <f>W26*X26</f>
        <v>0</v>
      </c>
      <c r="Z26" s="158"/>
      <c r="AA26" s="211"/>
    </row>
    <row r="27" spans="1:27" ht="32.1" customHeight="1" x14ac:dyDescent="0.2">
      <c r="A27" s="175">
        <v>20</v>
      </c>
      <c r="B27" s="176"/>
      <c r="C27" s="9" t="s">
        <v>116</v>
      </c>
      <c r="D27" s="231" t="s">
        <v>117</v>
      </c>
      <c r="E27" s="2"/>
      <c r="F27" s="64" t="s">
        <v>118</v>
      </c>
      <c r="G27" s="172" t="s">
        <v>119</v>
      </c>
      <c r="H27" s="178">
        <v>150</v>
      </c>
      <c r="I27" s="156">
        <v>96</v>
      </c>
      <c r="J27" s="213"/>
      <c r="K27" s="5"/>
      <c r="L27" s="214" t="s">
        <v>120</v>
      </c>
      <c r="M27" s="215"/>
      <c r="N27" s="216"/>
      <c r="O27" s="217"/>
      <c r="P27" s="218"/>
      <c r="Q27" s="219"/>
      <c r="R27" s="220"/>
      <c r="S27" s="221"/>
      <c r="T27" s="223"/>
      <c r="U27" s="149"/>
      <c r="V27" s="150"/>
      <c r="W27" s="168">
        <f t="shared" si="1"/>
        <v>150</v>
      </c>
      <c r="X27" s="157"/>
      <c r="Y27" s="171">
        <f t="shared" ref="Y27" si="3">W27*X27</f>
        <v>0</v>
      </c>
      <c r="Z27" s="158"/>
      <c r="AA27" s="211"/>
    </row>
    <row r="28" spans="1:27" ht="32.1" customHeight="1" x14ac:dyDescent="0.2">
      <c r="A28" s="308">
        <v>21</v>
      </c>
      <c r="B28" s="299"/>
      <c r="C28" s="339" t="s">
        <v>121</v>
      </c>
      <c r="D28" s="44" t="s">
        <v>122</v>
      </c>
      <c r="E28" s="2" t="s">
        <v>40</v>
      </c>
      <c r="F28" s="3" t="s">
        <v>123</v>
      </c>
      <c r="G28" s="173" t="s">
        <v>124</v>
      </c>
      <c r="H28" s="340">
        <v>914.40000000000009</v>
      </c>
      <c r="I28" s="302">
        <v>120</v>
      </c>
      <c r="J28" s="213" t="s">
        <v>26</v>
      </c>
      <c r="K28" s="112" t="s">
        <v>26</v>
      </c>
      <c r="L28" s="214" t="s">
        <v>36</v>
      </c>
      <c r="M28" s="215"/>
      <c r="N28" s="216"/>
      <c r="O28" s="217"/>
      <c r="P28" s="218"/>
      <c r="Q28" s="219"/>
      <c r="R28" s="220"/>
      <c r="S28" s="221"/>
      <c r="T28" s="326"/>
      <c r="U28" s="293"/>
      <c r="V28" s="294"/>
      <c r="W28" s="325">
        <f t="shared" si="1"/>
        <v>914</v>
      </c>
      <c r="X28" s="305"/>
      <c r="Y28" s="338">
        <f t="shared" si="2"/>
        <v>0</v>
      </c>
      <c r="Z28" s="303"/>
      <c r="AA28" s="211"/>
    </row>
    <row r="29" spans="1:27" ht="32.1" customHeight="1" x14ac:dyDescent="0.2">
      <c r="A29" s="308"/>
      <c r="B29" s="299"/>
      <c r="C29" s="339"/>
      <c r="D29" s="44" t="s">
        <v>125</v>
      </c>
      <c r="E29" s="2" t="s">
        <v>45</v>
      </c>
      <c r="F29" s="3" t="s">
        <v>126</v>
      </c>
      <c r="G29" s="173" t="s">
        <v>127</v>
      </c>
      <c r="H29" s="341" t="e">
        <v>#N/A</v>
      </c>
      <c r="I29" s="302"/>
      <c r="J29" s="213" t="s">
        <v>26</v>
      </c>
      <c r="K29" s="112" t="s">
        <v>26</v>
      </c>
      <c r="L29" s="214" t="s">
        <v>36</v>
      </c>
      <c r="M29" s="215"/>
      <c r="N29" s="216"/>
      <c r="O29" s="217"/>
      <c r="P29" s="218"/>
      <c r="Q29" s="219"/>
      <c r="R29" s="220"/>
      <c r="S29" s="221"/>
      <c r="T29" s="326"/>
      <c r="U29" s="293"/>
      <c r="V29" s="294"/>
      <c r="W29" s="325" t="e">
        <f t="shared" si="1"/>
        <v>#N/A</v>
      </c>
      <c r="X29" s="305"/>
      <c r="Y29" s="338"/>
      <c r="Z29" s="303"/>
      <c r="AA29" s="211"/>
    </row>
    <row r="30" spans="1:27" ht="32.1" customHeight="1" x14ac:dyDescent="0.2">
      <c r="A30" s="175">
        <v>22</v>
      </c>
      <c r="B30" s="176"/>
      <c r="C30" s="9" t="s">
        <v>128</v>
      </c>
      <c r="D30" s="231" t="s">
        <v>117</v>
      </c>
      <c r="E30" s="2"/>
      <c r="F30" s="64" t="s">
        <v>118</v>
      </c>
      <c r="G30" s="172" t="s">
        <v>129</v>
      </c>
      <c r="H30" s="178">
        <v>140</v>
      </c>
      <c r="I30" s="156">
        <v>96</v>
      </c>
      <c r="J30" s="213"/>
      <c r="K30" s="5"/>
      <c r="L30" s="214" t="s">
        <v>120</v>
      </c>
      <c r="M30" s="215"/>
      <c r="N30" s="216"/>
      <c r="O30" s="217"/>
      <c r="P30" s="218"/>
      <c r="Q30" s="219"/>
      <c r="R30" s="220"/>
      <c r="S30" s="221"/>
      <c r="T30" s="223"/>
      <c r="U30" s="149"/>
      <c r="V30" s="150"/>
      <c r="W30" s="168">
        <f t="shared" si="1"/>
        <v>140</v>
      </c>
      <c r="X30" s="157"/>
      <c r="Y30" s="171">
        <f t="shared" ref="Y30" si="4">W30*X30</f>
        <v>0</v>
      </c>
      <c r="Z30" s="158"/>
      <c r="AA30" s="211"/>
    </row>
    <row r="31" spans="1:27" ht="32.1" customHeight="1" x14ac:dyDescent="0.2">
      <c r="A31" s="308">
        <v>23</v>
      </c>
      <c r="B31" s="299"/>
      <c r="C31" s="339" t="s">
        <v>130</v>
      </c>
      <c r="D31" s="44" t="s">
        <v>131</v>
      </c>
      <c r="E31" s="2" t="s">
        <v>40</v>
      </c>
      <c r="F31" s="3" t="s">
        <v>132</v>
      </c>
      <c r="G31" s="173" t="s">
        <v>133</v>
      </c>
      <c r="H31" s="340">
        <v>247.60000000000002</v>
      </c>
      <c r="I31" s="302">
        <v>144</v>
      </c>
      <c r="J31" s="213" t="s">
        <v>26</v>
      </c>
      <c r="K31" s="112" t="s">
        <v>26</v>
      </c>
      <c r="L31" s="214" t="s">
        <v>36</v>
      </c>
      <c r="M31" s="215"/>
      <c r="N31" s="216"/>
      <c r="O31" s="217"/>
      <c r="P31" s="218"/>
      <c r="Q31" s="219"/>
      <c r="R31" s="220"/>
      <c r="S31" s="221"/>
      <c r="T31" s="326"/>
      <c r="U31" s="293"/>
      <c r="V31" s="294"/>
      <c r="W31" s="325">
        <f t="shared" si="1"/>
        <v>248</v>
      </c>
      <c r="X31" s="305"/>
      <c r="Y31" s="338">
        <f t="shared" si="2"/>
        <v>0</v>
      </c>
      <c r="Z31" s="303"/>
      <c r="AA31" s="211"/>
    </row>
    <row r="32" spans="1:27" ht="32.1" customHeight="1" x14ac:dyDescent="0.2">
      <c r="A32" s="308"/>
      <c r="B32" s="299"/>
      <c r="C32" s="339"/>
      <c r="D32" s="44" t="s">
        <v>134</v>
      </c>
      <c r="E32" s="2" t="s">
        <v>45</v>
      </c>
      <c r="F32" s="3" t="s">
        <v>132</v>
      </c>
      <c r="G32" s="173" t="s">
        <v>135</v>
      </c>
      <c r="H32" s="341" t="e">
        <v>#N/A</v>
      </c>
      <c r="I32" s="302"/>
      <c r="J32" s="213" t="s">
        <v>26</v>
      </c>
      <c r="K32" s="112" t="s">
        <v>26</v>
      </c>
      <c r="L32" s="214" t="s">
        <v>36</v>
      </c>
      <c r="M32" s="215"/>
      <c r="N32" s="216"/>
      <c r="O32" s="217"/>
      <c r="P32" s="218"/>
      <c r="Q32" s="219"/>
      <c r="R32" s="220"/>
      <c r="S32" s="221"/>
      <c r="T32" s="326"/>
      <c r="U32" s="293"/>
      <c r="V32" s="294"/>
      <c r="W32" s="325" t="e">
        <f t="shared" si="1"/>
        <v>#N/A</v>
      </c>
      <c r="X32" s="305"/>
      <c r="Y32" s="338"/>
      <c r="Z32" s="303"/>
      <c r="AA32" s="211"/>
    </row>
    <row r="33" spans="1:27" ht="32.1" customHeight="1" x14ac:dyDescent="0.2">
      <c r="A33" s="175">
        <v>24</v>
      </c>
      <c r="B33" s="176"/>
      <c r="C33" s="180" t="s">
        <v>1192</v>
      </c>
      <c r="D33" s="44" t="s">
        <v>136</v>
      </c>
      <c r="E33" s="2" t="s">
        <v>45</v>
      </c>
      <c r="F33" s="3" t="s">
        <v>137</v>
      </c>
      <c r="G33" s="173" t="s">
        <v>138</v>
      </c>
      <c r="H33" s="178">
        <v>80.800000000000011</v>
      </c>
      <c r="I33" s="156">
        <v>54</v>
      </c>
      <c r="J33" s="213" t="s">
        <v>26</v>
      </c>
      <c r="K33" s="112" t="s">
        <v>26</v>
      </c>
      <c r="L33" s="214" t="s">
        <v>120</v>
      </c>
      <c r="M33" s="215"/>
      <c r="N33" s="216"/>
      <c r="O33" s="217"/>
      <c r="P33" s="218"/>
      <c r="Q33" s="219"/>
      <c r="R33" s="220"/>
      <c r="S33" s="221"/>
      <c r="T33" s="223"/>
      <c r="U33" s="149"/>
      <c r="V33" s="150"/>
      <c r="W33" s="168">
        <f t="shared" si="1"/>
        <v>81</v>
      </c>
      <c r="X33" s="157"/>
      <c r="Y33" s="171">
        <f t="shared" si="2"/>
        <v>0</v>
      </c>
      <c r="Z33" s="158"/>
      <c r="AA33" s="211"/>
    </row>
    <row r="34" spans="1:27" ht="32.1" customHeight="1" x14ac:dyDescent="0.2">
      <c r="A34" s="175">
        <v>25</v>
      </c>
      <c r="B34" s="176"/>
      <c r="C34" s="180" t="s">
        <v>139</v>
      </c>
      <c r="D34" s="44" t="s">
        <v>140</v>
      </c>
      <c r="E34" s="31" t="s">
        <v>40</v>
      </c>
      <c r="F34" s="64" t="s">
        <v>141</v>
      </c>
      <c r="G34" s="172" t="s">
        <v>142</v>
      </c>
      <c r="H34" s="178">
        <v>228.8</v>
      </c>
      <c r="I34" s="156">
        <v>288</v>
      </c>
      <c r="J34" s="213" t="s">
        <v>26</v>
      </c>
      <c r="K34" s="112" t="s">
        <v>26</v>
      </c>
      <c r="L34" s="214" t="s">
        <v>43</v>
      </c>
      <c r="M34" s="215"/>
      <c r="N34" s="216"/>
      <c r="O34" s="217"/>
      <c r="P34" s="218"/>
      <c r="Q34" s="219"/>
      <c r="R34" s="220"/>
      <c r="S34" s="221"/>
      <c r="T34" s="223"/>
      <c r="U34" s="149"/>
      <c r="V34" s="150"/>
      <c r="W34" s="168">
        <f t="shared" si="1"/>
        <v>229</v>
      </c>
      <c r="X34" s="157"/>
      <c r="Y34" s="171">
        <f t="shared" si="2"/>
        <v>0</v>
      </c>
      <c r="Z34" s="158"/>
      <c r="AA34" s="211"/>
    </row>
    <row r="35" spans="1:27" ht="32.1" customHeight="1" x14ac:dyDescent="0.2">
      <c r="A35" s="175">
        <v>26</v>
      </c>
      <c r="B35" s="176"/>
      <c r="C35" s="69" t="s">
        <v>143</v>
      </c>
      <c r="D35" s="44" t="s">
        <v>144</v>
      </c>
      <c r="E35" s="31" t="s">
        <v>37</v>
      </c>
      <c r="F35" s="3" t="s">
        <v>145</v>
      </c>
      <c r="G35" s="173" t="s">
        <v>1193</v>
      </c>
      <c r="H35" s="178">
        <v>86.4</v>
      </c>
      <c r="I35" s="156">
        <v>120</v>
      </c>
      <c r="J35" s="213" t="s">
        <v>26</v>
      </c>
      <c r="K35" s="112" t="s">
        <v>26</v>
      </c>
      <c r="L35" s="214" t="s">
        <v>120</v>
      </c>
      <c r="M35" s="215"/>
      <c r="N35" s="216"/>
      <c r="O35" s="217"/>
      <c r="P35" s="218"/>
      <c r="Q35" s="219"/>
      <c r="R35" s="220"/>
      <c r="S35" s="221"/>
      <c r="T35" s="223"/>
      <c r="U35" s="149"/>
      <c r="V35" s="150"/>
      <c r="W35" s="168">
        <f t="shared" si="1"/>
        <v>86</v>
      </c>
      <c r="X35" s="157"/>
      <c r="Y35" s="171">
        <f t="shared" si="2"/>
        <v>0</v>
      </c>
      <c r="Z35" s="158"/>
      <c r="AA35" s="211"/>
    </row>
    <row r="36" spans="1:27" ht="32.1" customHeight="1" x14ac:dyDescent="0.2">
      <c r="A36" s="175">
        <v>27</v>
      </c>
      <c r="B36" s="176"/>
      <c r="C36" s="10" t="s">
        <v>146</v>
      </c>
      <c r="D36" s="231" t="s">
        <v>117</v>
      </c>
      <c r="E36" s="31"/>
      <c r="F36" s="64" t="s">
        <v>147</v>
      </c>
      <c r="G36" s="172" t="s">
        <v>1194</v>
      </c>
      <c r="H36" s="178">
        <v>131.6</v>
      </c>
      <c r="I36" s="156">
        <v>72</v>
      </c>
      <c r="J36" s="213"/>
      <c r="K36" s="5"/>
      <c r="L36" s="214" t="s">
        <v>36</v>
      </c>
      <c r="M36" s="215"/>
      <c r="N36" s="216"/>
      <c r="O36" s="217"/>
      <c r="P36" s="218"/>
      <c r="Q36" s="219"/>
      <c r="R36" s="220"/>
      <c r="S36" s="221"/>
      <c r="T36" s="223"/>
      <c r="U36" s="157"/>
      <c r="V36" s="150"/>
      <c r="W36" s="168">
        <f t="shared" si="1"/>
        <v>132</v>
      </c>
      <c r="X36" s="157"/>
      <c r="Y36" s="171">
        <f t="shared" si="2"/>
        <v>0</v>
      </c>
      <c r="Z36" s="158"/>
      <c r="AA36" s="211"/>
    </row>
    <row r="37" spans="1:27" ht="32.1" customHeight="1" x14ac:dyDescent="0.2">
      <c r="A37" s="175">
        <v>28</v>
      </c>
      <c r="B37" s="176"/>
      <c r="C37" s="69" t="s">
        <v>148</v>
      </c>
      <c r="D37" s="44" t="s">
        <v>149</v>
      </c>
      <c r="E37" s="31" t="s">
        <v>40</v>
      </c>
      <c r="F37" s="64" t="s">
        <v>150</v>
      </c>
      <c r="G37" s="172" t="s">
        <v>151</v>
      </c>
      <c r="H37" s="178">
        <v>132</v>
      </c>
      <c r="I37" s="156">
        <v>96</v>
      </c>
      <c r="J37" s="213" t="s">
        <v>26</v>
      </c>
      <c r="K37" s="112" t="s">
        <v>26</v>
      </c>
      <c r="L37" s="214" t="s">
        <v>36</v>
      </c>
      <c r="M37" s="215"/>
      <c r="N37" s="216"/>
      <c r="O37" s="217"/>
      <c r="P37" s="218"/>
      <c r="Q37" s="219"/>
      <c r="R37" s="220"/>
      <c r="S37" s="221"/>
      <c r="T37" s="223"/>
      <c r="U37" s="157"/>
      <c r="V37" s="150"/>
      <c r="W37" s="168">
        <f t="shared" si="1"/>
        <v>132</v>
      </c>
      <c r="X37" s="157"/>
      <c r="Y37" s="171">
        <f t="shared" si="2"/>
        <v>0</v>
      </c>
      <c r="Z37" s="158"/>
      <c r="AA37" s="211"/>
    </row>
    <row r="38" spans="1:27" ht="32.1" customHeight="1" x14ac:dyDescent="0.2">
      <c r="A38" s="175">
        <v>29</v>
      </c>
      <c r="B38" s="176"/>
      <c r="C38" s="179" t="s">
        <v>152</v>
      </c>
      <c r="D38" s="44" t="s">
        <v>153</v>
      </c>
      <c r="E38" s="66" t="s">
        <v>40</v>
      </c>
      <c r="F38" s="67" t="s">
        <v>154</v>
      </c>
      <c r="G38" s="70" t="s">
        <v>155</v>
      </c>
      <c r="H38" s="178">
        <v>116</v>
      </c>
      <c r="I38" s="156">
        <v>72</v>
      </c>
      <c r="J38" s="129" t="s">
        <v>26</v>
      </c>
      <c r="K38" s="112" t="s">
        <v>26</v>
      </c>
      <c r="L38" s="214" t="s">
        <v>156</v>
      </c>
      <c r="M38" s="215"/>
      <c r="N38" s="216"/>
      <c r="O38" s="217"/>
      <c r="P38" s="218"/>
      <c r="Q38" s="219"/>
      <c r="R38" s="220"/>
      <c r="S38" s="221"/>
      <c r="T38" s="222"/>
      <c r="U38" s="149"/>
      <c r="V38" s="150"/>
      <c r="W38" s="168">
        <f t="shared" si="1"/>
        <v>116</v>
      </c>
      <c r="X38" s="157"/>
      <c r="Y38" s="171">
        <f t="shared" si="2"/>
        <v>0</v>
      </c>
      <c r="Z38" s="158"/>
      <c r="AA38" s="211"/>
    </row>
    <row r="39" spans="1:27" ht="32.1" customHeight="1" x14ac:dyDescent="0.2">
      <c r="A39" s="175">
        <v>30</v>
      </c>
      <c r="B39" s="176"/>
      <c r="C39" s="69" t="s">
        <v>157</v>
      </c>
      <c r="D39" s="44" t="s">
        <v>158</v>
      </c>
      <c r="E39" s="2" t="s">
        <v>29</v>
      </c>
      <c r="F39" s="3" t="s">
        <v>159</v>
      </c>
      <c r="G39" s="173" t="s">
        <v>160</v>
      </c>
      <c r="H39" s="178">
        <v>89.2</v>
      </c>
      <c r="I39" s="156">
        <v>200</v>
      </c>
      <c r="J39" s="213" t="s">
        <v>26</v>
      </c>
      <c r="K39" s="112" t="s">
        <v>26</v>
      </c>
      <c r="L39" s="214" t="s">
        <v>68</v>
      </c>
      <c r="M39" s="215"/>
      <c r="N39" s="216"/>
      <c r="O39" s="217"/>
      <c r="P39" s="218"/>
      <c r="Q39" s="219"/>
      <c r="R39" s="220"/>
      <c r="S39" s="221" t="s">
        <v>26</v>
      </c>
      <c r="T39" s="223"/>
      <c r="U39" s="149"/>
      <c r="V39" s="150"/>
      <c r="W39" s="168">
        <f t="shared" si="1"/>
        <v>89</v>
      </c>
      <c r="X39" s="157"/>
      <c r="Y39" s="171">
        <f t="shared" si="2"/>
        <v>0</v>
      </c>
      <c r="Z39" s="158"/>
      <c r="AA39" s="211"/>
    </row>
    <row r="40" spans="1:27" ht="32.1" customHeight="1" x14ac:dyDescent="0.2">
      <c r="A40" s="175">
        <v>31</v>
      </c>
      <c r="B40" s="176"/>
      <c r="C40" s="177" t="s">
        <v>161</v>
      </c>
      <c r="D40" s="44" t="s">
        <v>162</v>
      </c>
      <c r="E40" s="2" t="s">
        <v>29</v>
      </c>
      <c r="F40" s="64" t="s">
        <v>163</v>
      </c>
      <c r="G40" s="173" t="s">
        <v>164</v>
      </c>
      <c r="H40" s="178">
        <v>180.8</v>
      </c>
      <c r="I40" s="156">
        <v>384</v>
      </c>
      <c r="J40" s="213" t="s">
        <v>26</v>
      </c>
      <c r="K40" s="112" t="s">
        <v>26</v>
      </c>
      <c r="L40" s="214" t="s">
        <v>43</v>
      </c>
      <c r="M40" s="215"/>
      <c r="N40" s="216"/>
      <c r="O40" s="217"/>
      <c r="P40" s="218"/>
      <c r="Q40" s="219"/>
      <c r="R40" s="220"/>
      <c r="S40" s="221"/>
      <c r="T40" s="223"/>
      <c r="U40" s="149"/>
      <c r="V40" s="150"/>
      <c r="W40" s="168">
        <f t="shared" si="1"/>
        <v>181</v>
      </c>
      <c r="X40" s="157"/>
      <c r="Y40" s="171">
        <f t="shared" si="2"/>
        <v>0</v>
      </c>
      <c r="Z40" s="158"/>
      <c r="AA40" s="211"/>
    </row>
    <row r="41" spans="1:27" ht="32.1" customHeight="1" x14ac:dyDescent="0.2">
      <c r="A41" s="175">
        <v>32</v>
      </c>
      <c r="B41" s="176"/>
      <c r="C41" s="177" t="s">
        <v>165</v>
      </c>
      <c r="D41" s="44" t="s">
        <v>166</v>
      </c>
      <c r="E41" s="2" t="s">
        <v>29</v>
      </c>
      <c r="F41" s="3" t="s">
        <v>123</v>
      </c>
      <c r="G41" s="173" t="s">
        <v>164</v>
      </c>
      <c r="H41" s="178">
        <v>301.60000000000002</v>
      </c>
      <c r="I41" s="156">
        <v>120</v>
      </c>
      <c r="J41" s="213" t="s">
        <v>26</v>
      </c>
      <c r="K41" s="112" t="s">
        <v>26</v>
      </c>
      <c r="L41" s="214" t="s">
        <v>36</v>
      </c>
      <c r="M41" s="215"/>
      <c r="N41" s="216"/>
      <c r="O41" s="217"/>
      <c r="P41" s="218"/>
      <c r="Q41" s="219"/>
      <c r="R41" s="220"/>
      <c r="S41" s="221"/>
      <c r="T41" s="223"/>
      <c r="U41" s="149"/>
      <c r="V41" s="150"/>
      <c r="W41" s="168">
        <f t="shared" si="1"/>
        <v>302</v>
      </c>
      <c r="X41" s="157"/>
      <c r="Y41" s="171">
        <f t="shared" si="2"/>
        <v>0</v>
      </c>
      <c r="Z41" s="158"/>
      <c r="AA41" s="211"/>
    </row>
    <row r="42" spans="1:27" ht="32.1" customHeight="1" x14ac:dyDescent="0.2">
      <c r="A42" s="175">
        <v>33</v>
      </c>
      <c r="B42" s="176"/>
      <c r="C42" s="177" t="s">
        <v>167</v>
      </c>
      <c r="D42" s="44" t="s">
        <v>168</v>
      </c>
      <c r="E42" s="2" t="s">
        <v>29</v>
      </c>
      <c r="F42" s="3" t="s">
        <v>123</v>
      </c>
      <c r="G42" s="173" t="s">
        <v>164</v>
      </c>
      <c r="H42" s="178">
        <v>195.20000000000002</v>
      </c>
      <c r="I42" s="156">
        <v>120</v>
      </c>
      <c r="J42" s="213" t="s">
        <v>26</v>
      </c>
      <c r="K42" s="112" t="s">
        <v>26</v>
      </c>
      <c r="L42" s="214" t="s">
        <v>169</v>
      </c>
      <c r="M42" s="215"/>
      <c r="N42" s="216"/>
      <c r="O42" s="217"/>
      <c r="P42" s="218"/>
      <c r="Q42" s="219"/>
      <c r="R42" s="220"/>
      <c r="S42" s="221"/>
      <c r="T42" s="223"/>
      <c r="U42" s="149"/>
      <c r="V42" s="150"/>
      <c r="W42" s="168">
        <f t="shared" si="1"/>
        <v>195</v>
      </c>
      <c r="X42" s="157"/>
      <c r="Y42" s="171">
        <f t="shared" si="2"/>
        <v>0</v>
      </c>
      <c r="Z42" s="158"/>
      <c r="AA42" s="211"/>
    </row>
    <row r="43" spans="1:27" ht="32.1" customHeight="1" x14ac:dyDescent="0.2">
      <c r="A43" s="290" t="str">
        <f>"Breakfast = "&amp;DOLLAR(SUM(Y44:Y102),2)</f>
        <v>Breakfast = $0.00</v>
      </c>
      <c r="B43" s="290"/>
      <c r="C43" s="290"/>
      <c r="D43" s="103"/>
      <c r="E43" s="95"/>
      <c r="F43" s="96"/>
      <c r="G43" s="97"/>
      <c r="H43" s="98"/>
      <c r="I43" s="99"/>
      <c r="J43" s="232"/>
      <c r="K43" s="233"/>
      <c r="L43" s="100"/>
      <c r="M43" s="100"/>
      <c r="N43" s="100"/>
      <c r="O43" s="100"/>
      <c r="P43" s="100"/>
      <c r="Q43" s="100"/>
      <c r="R43" s="100"/>
      <c r="S43" s="101"/>
      <c r="T43" s="234"/>
      <c r="U43" s="235"/>
      <c r="V43" s="99"/>
      <c r="W43" s="98"/>
      <c r="X43" s="236"/>
      <c r="Y43" s="127"/>
      <c r="Z43" s="105"/>
      <c r="AA43" s="211"/>
    </row>
    <row r="44" spans="1:27" ht="32.1" customHeight="1" x14ac:dyDescent="0.2">
      <c r="A44" s="175">
        <v>34</v>
      </c>
      <c r="B44" s="176"/>
      <c r="C44" s="180" t="s">
        <v>170</v>
      </c>
      <c r="D44" s="44" t="s">
        <v>171</v>
      </c>
      <c r="E44" s="31" t="s">
        <v>57</v>
      </c>
      <c r="F44" s="3" t="s">
        <v>172</v>
      </c>
      <c r="G44" s="173" t="s">
        <v>173</v>
      </c>
      <c r="H44" s="178">
        <v>656</v>
      </c>
      <c r="I44" s="156">
        <v>72</v>
      </c>
      <c r="J44" s="213" t="s">
        <v>26</v>
      </c>
      <c r="K44" s="112" t="s">
        <v>26</v>
      </c>
      <c r="L44" s="214" t="s">
        <v>36</v>
      </c>
      <c r="M44" s="215"/>
      <c r="N44" s="216"/>
      <c r="O44" s="217"/>
      <c r="P44" s="218"/>
      <c r="Q44" s="219"/>
      <c r="R44" s="220"/>
      <c r="S44" s="221" t="s">
        <v>26</v>
      </c>
      <c r="T44" s="223"/>
      <c r="U44" s="149"/>
      <c r="V44" s="150"/>
      <c r="W44" s="168">
        <f t="shared" si="1"/>
        <v>656</v>
      </c>
      <c r="X44" s="157"/>
      <c r="Y44" s="171">
        <f t="shared" si="2"/>
        <v>0</v>
      </c>
      <c r="Z44" s="158"/>
      <c r="AA44" s="211"/>
    </row>
    <row r="45" spans="1:27" ht="32.1" customHeight="1" x14ac:dyDescent="0.2">
      <c r="A45" s="175">
        <v>35</v>
      </c>
      <c r="B45" s="176"/>
      <c r="C45" s="180" t="s">
        <v>174</v>
      </c>
      <c r="D45" s="44" t="s">
        <v>175</v>
      </c>
      <c r="E45" s="31" t="s">
        <v>57</v>
      </c>
      <c r="F45" s="3" t="s">
        <v>172</v>
      </c>
      <c r="G45" s="173" t="s">
        <v>173</v>
      </c>
      <c r="H45" s="178">
        <v>246.8</v>
      </c>
      <c r="I45" s="156">
        <v>72</v>
      </c>
      <c r="J45" s="213" t="s">
        <v>26</v>
      </c>
      <c r="K45" s="112" t="s">
        <v>26</v>
      </c>
      <c r="L45" s="214" t="s">
        <v>36</v>
      </c>
      <c r="M45" s="215"/>
      <c r="N45" s="216"/>
      <c r="O45" s="217"/>
      <c r="P45" s="218"/>
      <c r="Q45" s="219"/>
      <c r="R45" s="220"/>
      <c r="S45" s="221" t="s">
        <v>26</v>
      </c>
      <c r="T45" s="223"/>
      <c r="U45" s="149"/>
      <c r="V45" s="150"/>
      <c r="W45" s="168">
        <f t="shared" si="1"/>
        <v>247</v>
      </c>
      <c r="X45" s="157"/>
      <c r="Y45" s="171">
        <f t="shared" si="2"/>
        <v>0</v>
      </c>
      <c r="Z45" s="158"/>
      <c r="AA45" s="211"/>
    </row>
    <row r="46" spans="1:27" ht="32.1" customHeight="1" x14ac:dyDescent="0.2">
      <c r="A46" s="175">
        <v>36</v>
      </c>
      <c r="B46" s="176"/>
      <c r="C46" s="180" t="s">
        <v>1195</v>
      </c>
      <c r="D46" s="44" t="s">
        <v>176</v>
      </c>
      <c r="E46" s="2" t="s">
        <v>40</v>
      </c>
      <c r="F46" s="3" t="s">
        <v>177</v>
      </c>
      <c r="G46" s="4" t="s">
        <v>178</v>
      </c>
      <c r="H46" s="178">
        <v>156.4</v>
      </c>
      <c r="I46" s="156">
        <v>72</v>
      </c>
      <c r="J46" s="213" t="s">
        <v>26</v>
      </c>
      <c r="K46" s="112" t="s">
        <v>26</v>
      </c>
      <c r="L46" s="214" t="s">
        <v>179</v>
      </c>
      <c r="M46" s="215"/>
      <c r="N46" s="216"/>
      <c r="O46" s="217"/>
      <c r="P46" s="218"/>
      <c r="Q46" s="219"/>
      <c r="R46" s="220"/>
      <c r="S46" s="221" t="s">
        <v>55</v>
      </c>
      <c r="T46" s="223"/>
      <c r="U46" s="149"/>
      <c r="V46" s="150"/>
      <c r="W46" s="168">
        <f t="shared" si="1"/>
        <v>156</v>
      </c>
      <c r="X46" s="157"/>
      <c r="Y46" s="171">
        <f t="shared" si="2"/>
        <v>0</v>
      </c>
      <c r="Z46" s="158"/>
      <c r="AA46" s="211"/>
    </row>
    <row r="47" spans="1:27" ht="32.1" customHeight="1" x14ac:dyDescent="0.2">
      <c r="A47" s="175">
        <v>37</v>
      </c>
      <c r="B47" s="176"/>
      <c r="C47" s="180" t="s">
        <v>1196</v>
      </c>
      <c r="D47" s="44" t="s">
        <v>180</v>
      </c>
      <c r="E47" s="2" t="s">
        <v>40</v>
      </c>
      <c r="F47" s="3" t="s">
        <v>177</v>
      </c>
      <c r="G47" s="4" t="s">
        <v>178</v>
      </c>
      <c r="H47" s="178">
        <v>83.600000000000009</v>
      </c>
      <c r="I47" s="156">
        <v>72</v>
      </c>
      <c r="J47" s="213" t="s">
        <v>26</v>
      </c>
      <c r="K47" s="112" t="s">
        <v>26</v>
      </c>
      <c r="L47" s="214" t="s">
        <v>181</v>
      </c>
      <c r="M47" s="215"/>
      <c r="N47" s="216"/>
      <c r="O47" s="217"/>
      <c r="P47" s="218"/>
      <c r="Q47" s="219"/>
      <c r="R47" s="220"/>
      <c r="S47" s="221" t="s">
        <v>55</v>
      </c>
      <c r="T47" s="223"/>
      <c r="U47" s="149"/>
      <c r="V47" s="150"/>
      <c r="W47" s="168">
        <f t="shared" si="1"/>
        <v>84</v>
      </c>
      <c r="X47" s="157"/>
      <c r="Y47" s="171">
        <f t="shared" si="2"/>
        <v>0</v>
      </c>
      <c r="Z47" s="158"/>
      <c r="AA47" s="211"/>
    </row>
    <row r="48" spans="1:27" ht="32.1" customHeight="1" x14ac:dyDescent="0.2">
      <c r="A48" s="181">
        <v>38</v>
      </c>
      <c r="B48" s="285"/>
      <c r="C48" s="179" t="s">
        <v>182</v>
      </c>
      <c r="D48" s="44" t="s">
        <v>183</v>
      </c>
      <c r="E48" s="2" t="s">
        <v>33</v>
      </c>
      <c r="F48" s="64" t="s">
        <v>184</v>
      </c>
      <c r="G48" s="173" t="s">
        <v>185</v>
      </c>
      <c r="H48" s="178">
        <v>52</v>
      </c>
      <c r="I48" s="156">
        <v>72</v>
      </c>
      <c r="J48" s="213" t="s">
        <v>26</v>
      </c>
      <c r="K48" s="112" t="s">
        <v>26</v>
      </c>
      <c r="L48" s="214" t="s">
        <v>36</v>
      </c>
      <c r="M48" s="215"/>
      <c r="N48" s="216"/>
      <c r="O48" s="217"/>
      <c r="P48" s="218"/>
      <c r="Q48" s="219"/>
      <c r="R48" s="220"/>
      <c r="S48" s="221" t="s">
        <v>55</v>
      </c>
      <c r="T48" s="223"/>
      <c r="U48" s="149"/>
      <c r="V48" s="150"/>
      <c r="W48" s="168">
        <f t="shared" si="1"/>
        <v>52</v>
      </c>
      <c r="X48" s="157"/>
      <c r="Y48" s="171">
        <f t="shared" si="2"/>
        <v>0</v>
      </c>
      <c r="Z48" s="158"/>
      <c r="AA48" s="211"/>
    </row>
    <row r="49" spans="1:27" ht="32.1" customHeight="1" x14ac:dyDescent="0.2">
      <c r="A49" s="175">
        <v>39</v>
      </c>
      <c r="B49" s="176"/>
      <c r="C49" s="65" t="s">
        <v>186</v>
      </c>
      <c r="D49" s="44" t="s">
        <v>187</v>
      </c>
      <c r="E49" s="2" t="s">
        <v>37</v>
      </c>
      <c r="F49" s="3" t="s">
        <v>188</v>
      </c>
      <c r="G49" s="172"/>
      <c r="H49" s="178">
        <v>127.60000000000001</v>
      </c>
      <c r="I49" s="156">
        <v>48</v>
      </c>
      <c r="J49" s="213" t="s">
        <v>26</v>
      </c>
      <c r="K49" s="112" t="s">
        <v>26</v>
      </c>
      <c r="L49" s="214" t="s">
        <v>36</v>
      </c>
      <c r="M49" s="215"/>
      <c r="N49" s="216"/>
      <c r="O49" s="217"/>
      <c r="P49" s="218"/>
      <c r="Q49" s="219"/>
      <c r="R49" s="220"/>
      <c r="S49" s="221" t="s">
        <v>55</v>
      </c>
      <c r="T49" s="223"/>
      <c r="U49" s="149"/>
      <c r="V49" s="150"/>
      <c r="W49" s="168">
        <f t="shared" si="1"/>
        <v>128</v>
      </c>
      <c r="X49" s="157"/>
      <c r="Y49" s="171">
        <f t="shared" si="2"/>
        <v>0</v>
      </c>
      <c r="Z49" s="158"/>
      <c r="AA49" s="211"/>
    </row>
    <row r="50" spans="1:27" ht="32.1" customHeight="1" x14ac:dyDescent="0.2">
      <c r="A50" s="175">
        <v>40</v>
      </c>
      <c r="B50" s="176"/>
      <c r="C50" s="65" t="s">
        <v>189</v>
      </c>
      <c r="D50" s="44" t="s">
        <v>190</v>
      </c>
      <c r="E50" s="2" t="s">
        <v>37</v>
      </c>
      <c r="F50" s="3" t="s">
        <v>188</v>
      </c>
      <c r="G50" s="173"/>
      <c r="H50" s="178">
        <v>164.8</v>
      </c>
      <c r="I50" s="156">
        <v>48</v>
      </c>
      <c r="J50" s="213" t="s">
        <v>26</v>
      </c>
      <c r="K50" s="112" t="s">
        <v>26</v>
      </c>
      <c r="L50" s="214" t="s">
        <v>36</v>
      </c>
      <c r="M50" s="215"/>
      <c r="N50" s="216"/>
      <c r="O50" s="217"/>
      <c r="P50" s="218"/>
      <c r="Q50" s="219"/>
      <c r="R50" s="220"/>
      <c r="S50" s="221" t="s">
        <v>55</v>
      </c>
      <c r="T50" s="223"/>
      <c r="U50" s="149"/>
      <c r="V50" s="150"/>
      <c r="W50" s="168">
        <f t="shared" si="1"/>
        <v>165</v>
      </c>
      <c r="X50" s="157"/>
      <c r="Y50" s="171">
        <f t="shared" si="2"/>
        <v>0</v>
      </c>
      <c r="Z50" s="158"/>
      <c r="AA50" s="211"/>
    </row>
    <row r="51" spans="1:27" ht="32.1" customHeight="1" x14ac:dyDescent="0.2">
      <c r="A51" s="175">
        <v>41</v>
      </c>
      <c r="B51" s="176"/>
      <c r="C51" s="65" t="s">
        <v>191</v>
      </c>
      <c r="D51" s="44" t="s">
        <v>192</v>
      </c>
      <c r="E51" s="2" t="s">
        <v>37</v>
      </c>
      <c r="F51" s="3" t="s">
        <v>188</v>
      </c>
      <c r="G51" s="173"/>
      <c r="H51" s="178">
        <v>280</v>
      </c>
      <c r="I51" s="156">
        <v>48</v>
      </c>
      <c r="J51" s="213" t="s">
        <v>26</v>
      </c>
      <c r="K51" s="112" t="s">
        <v>26</v>
      </c>
      <c r="L51" s="214" t="s">
        <v>36</v>
      </c>
      <c r="M51" s="215"/>
      <c r="N51" s="216"/>
      <c r="O51" s="217"/>
      <c r="P51" s="218"/>
      <c r="Q51" s="219"/>
      <c r="R51" s="220"/>
      <c r="S51" s="221" t="s">
        <v>55</v>
      </c>
      <c r="T51" s="223"/>
      <c r="U51" s="149"/>
      <c r="V51" s="150"/>
      <c r="W51" s="168">
        <f t="shared" si="1"/>
        <v>280</v>
      </c>
      <c r="X51" s="157"/>
      <c r="Y51" s="171">
        <f t="shared" si="2"/>
        <v>0</v>
      </c>
      <c r="Z51" s="158"/>
      <c r="AA51" s="211"/>
    </row>
    <row r="52" spans="1:27" ht="32.1" customHeight="1" x14ac:dyDescent="0.2">
      <c r="A52" s="175">
        <v>42</v>
      </c>
      <c r="B52" s="176"/>
      <c r="C52" s="65" t="s">
        <v>193</v>
      </c>
      <c r="D52" s="44" t="s">
        <v>194</v>
      </c>
      <c r="E52" s="2" t="s">
        <v>37</v>
      </c>
      <c r="F52" s="3" t="s">
        <v>188</v>
      </c>
      <c r="G52" s="173"/>
      <c r="H52" s="178">
        <v>72</v>
      </c>
      <c r="I52" s="156">
        <v>48</v>
      </c>
      <c r="J52" s="213" t="s">
        <v>26</v>
      </c>
      <c r="K52" s="112" t="s">
        <v>26</v>
      </c>
      <c r="L52" s="214" t="s">
        <v>120</v>
      </c>
      <c r="M52" s="215"/>
      <c r="N52" s="216"/>
      <c r="O52" s="217"/>
      <c r="P52" s="218"/>
      <c r="Q52" s="219"/>
      <c r="R52" s="220"/>
      <c r="S52" s="221" t="s">
        <v>55</v>
      </c>
      <c r="T52" s="223"/>
      <c r="U52" s="149"/>
      <c r="V52" s="150"/>
      <c r="W52" s="168">
        <f t="shared" si="1"/>
        <v>72</v>
      </c>
      <c r="X52" s="157"/>
      <c r="Y52" s="171">
        <f t="shared" si="2"/>
        <v>0</v>
      </c>
      <c r="Z52" s="158"/>
      <c r="AA52" s="211"/>
    </row>
    <row r="53" spans="1:27" ht="32.1" customHeight="1" x14ac:dyDescent="0.2">
      <c r="A53" s="175">
        <v>43</v>
      </c>
      <c r="B53" s="176"/>
      <c r="C53" s="180" t="s">
        <v>195</v>
      </c>
      <c r="D53" s="44" t="s">
        <v>196</v>
      </c>
      <c r="E53" s="2" t="s">
        <v>45</v>
      </c>
      <c r="F53" s="64" t="s">
        <v>197</v>
      </c>
      <c r="G53" s="173" t="s">
        <v>198</v>
      </c>
      <c r="H53" s="178">
        <v>254.4</v>
      </c>
      <c r="I53" s="156">
        <v>72</v>
      </c>
      <c r="J53" s="213" t="s">
        <v>26</v>
      </c>
      <c r="K53" s="112" t="s">
        <v>26</v>
      </c>
      <c r="L53" s="214" t="s">
        <v>36</v>
      </c>
      <c r="M53" s="215"/>
      <c r="N53" s="216"/>
      <c r="O53" s="217"/>
      <c r="P53" s="218"/>
      <c r="Q53" s="219"/>
      <c r="R53" s="220"/>
      <c r="S53" s="221" t="s">
        <v>26</v>
      </c>
      <c r="T53" s="223"/>
      <c r="U53" s="149"/>
      <c r="V53" s="150"/>
      <c r="W53" s="168">
        <f t="shared" si="1"/>
        <v>254</v>
      </c>
      <c r="X53" s="157"/>
      <c r="Y53" s="171">
        <f t="shared" si="2"/>
        <v>0</v>
      </c>
      <c r="Z53" s="158"/>
      <c r="AA53" s="211"/>
    </row>
    <row r="54" spans="1:27" ht="32.1" customHeight="1" x14ac:dyDescent="0.2">
      <c r="A54" s="175">
        <v>44</v>
      </c>
      <c r="B54" s="176"/>
      <c r="C54" s="180" t="s">
        <v>199</v>
      </c>
      <c r="D54" s="44" t="s">
        <v>200</v>
      </c>
      <c r="E54" s="31" t="s">
        <v>45</v>
      </c>
      <c r="F54" s="64" t="s">
        <v>1197</v>
      </c>
      <c r="G54" s="172" t="s">
        <v>201</v>
      </c>
      <c r="H54" s="178">
        <v>238.4</v>
      </c>
      <c r="I54" s="156">
        <v>60</v>
      </c>
      <c r="J54" s="213" t="s">
        <v>26</v>
      </c>
      <c r="K54" s="112" t="s">
        <v>26</v>
      </c>
      <c r="L54" s="214" t="s">
        <v>36</v>
      </c>
      <c r="M54" s="215"/>
      <c r="N54" s="216"/>
      <c r="O54" s="217"/>
      <c r="P54" s="218"/>
      <c r="Q54" s="219"/>
      <c r="R54" s="220"/>
      <c r="S54" s="221"/>
      <c r="T54" s="223"/>
      <c r="U54" s="149"/>
      <c r="V54" s="150"/>
      <c r="W54" s="168">
        <f t="shared" si="1"/>
        <v>238</v>
      </c>
      <c r="X54" s="157"/>
      <c r="Y54" s="171">
        <f t="shared" si="2"/>
        <v>0</v>
      </c>
      <c r="Z54" s="158"/>
      <c r="AA54" s="211"/>
    </row>
    <row r="55" spans="1:27" ht="32.1" customHeight="1" x14ac:dyDescent="0.2">
      <c r="A55" s="181">
        <v>45</v>
      </c>
      <c r="B55" s="182"/>
      <c r="C55" s="71" t="s">
        <v>202</v>
      </c>
      <c r="D55" s="44" t="s">
        <v>203</v>
      </c>
      <c r="E55" s="31" t="s">
        <v>33</v>
      </c>
      <c r="F55" s="3" t="s">
        <v>118</v>
      </c>
      <c r="G55" s="11"/>
      <c r="H55" s="178">
        <v>84.800000000000011</v>
      </c>
      <c r="I55" s="156">
        <v>96</v>
      </c>
      <c r="J55" s="237" t="s">
        <v>26</v>
      </c>
      <c r="K55" s="112" t="s">
        <v>26</v>
      </c>
      <c r="L55" s="214" t="s">
        <v>43</v>
      </c>
      <c r="M55" s="215"/>
      <c r="N55" s="216"/>
      <c r="O55" s="217"/>
      <c r="P55" s="218"/>
      <c r="Q55" s="219"/>
      <c r="R55" s="220"/>
      <c r="S55" s="221" t="s">
        <v>26</v>
      </c>
      <c r="T55" s="223"/>
      <c r="U55" s="149"/>
      <c r="V55" s="150"/>
      <c r="W55" s="168">
        <f t="shared" si="1"/>
        <v>85</v>
      </c>
      <c r="X55" s="157"/>
      <c r="Y55" s="171">
        <f t="shared" si="2"/>
        <v>0</v>
      </c>
      <c r="Z55" s="158"/>
      <c r="AA55" s="211"/>
    </row>
    <row r="56" spans="1:27" ht="32.1" customHeight="1" x14ac:dyDescent="0.2">
      <c r="A56" s="181">
        <v>46</v>
      </c>
      <c r="B56" s="182"/>
      <c r="C56" s="69" t="s">
        <v>204</v>
      </c>
      <c r="D56" s="44" t="s">
        <v>205</v>
      </c>
      <c r="E56" s="2" t="s">
        <v>33</v>
      </c>
      <c r="F56" s="3" t="s">
        <v>118</v>
      </c>
      <c r="G56" s="11"/>
      <c r="H56" s="178">
        <v>82.4</v>
      </c>
      <c r="I56" s="156">
        <v>96</v>
      </c>
      <c r="J56" s="237" t="s">
        <v>26</v>
      </c>
      <c r="K56" s="112" t="s">
        <v>26</v>
      </c>
      <c r="L56" s="214" t="s">
        <v>43</v>
      </c>
      <c r="M56" s="215"/>
      <c r="N56" s="216"/>
      <c r="O56" s="217"/>
      <c r="P56" s="218"/>
      <c r="Q56" s="219"/>
      <c r="R56" s="220"/>
      <c r="S56" s="221" t="s">
        <v>26</v>
      </c>
      <c r="T56" s="223"/>
      <c r="U56" s="149"/>
      <c r="V56" s="150"/>
      <c r="W56" s="168">
        <f t="shared" si="1"/>
        <v>82</v>
      </c>
      <c r="X56" s="157"/>
      <c r="Y56" s="171">
        <f t="shared" si="2"/>
        <v>0</v>
      </c>
      <c r="Z56" s="158"/>
      <c r="AA56" s="211"/>
    </row>
    <row r="57" spans="1:27" ht="32.1" customHeight="1" x14ac:dyDescent="0.2">
      <c r="A57" s="181">
        <v>47</v>
      </c>
      <c r="B57" s="285"/>
      <c r="C57" s="179" t="s">
        <v>206</v>
      </c>
      <c r="D57" s="44" t="s">
        <v>207</v>
      </c>
      <c r="E57" s="2" t="s">
        <v>33</v>
      </c>
      <c r="F57" s="3" t="s">
        <v>118</v>
      </c>
      <c r="G57" s="12"/>
      <c r="H57" s="178">
        <v>54.400000000000006</v>
      </c>
      <c r="I57" s="156">
        <v>96</v>
      </c>
      <c r="J57" s="237" t="s">
        <v>26</v>
      </c>
      <c r="K57" s="112" t="s">
        <v>26</v>
      </c>
      <c r="L57" s="214" t="s">
        <v>43</v>
      </c>
      <c r="M57" s="215"/>
      <c r="N57" s="216"/>
      <c r="O57" s="217"/>
      <c r="P57" s="218"/>
      <c r="Q57" s="219"/>
      <c r="R57" s="220"/>
      <c r="S57" s="221" t="s">
        <v>26</v>
      </c>
      <c r="T57" s="223"/>
      <c r="U57" s="149"/>
      <c r="V57" s="150"/>
      <c r="W57" s="168">
        <f t="shared" si="1"/>
        <v>54</v>
      </c>
      <c r="X57" s="157"/>
      <c r="Y57" s="171">
        <f t="shared" si="2"/>
        <v>0</v>
      </c>
      <c r="Z57" s="158"/>
      <c r="AA57" s="211"/>
    </row>
    <row r="58" spans="1:27" ht="32.1" customHeight="1" x14ac:dyDescent="0.2">
      <c r="A58" s="181">
        <v>48</v>
      </c>
      <c r="B58" s="182"/>
      <c r="C58" s="69" t="s">
        <v>208</v>
      </c>
      <c r="D58" s="44" t="s">
        <v>209</v>
      </c>
      <c r="E58" s="2" t="s">
        <v>33</v>
      </c>
      <c r="F58" s="3" t="s">
        <v>118</v>
      </c>
      <c r="G58" s="11"/>
      <c r="H58" s="178">
        <v>309.20000000000005</v>
      </c>
      <c r="I58" s="156">
        <v>96</v>
      </c>
      <c r="J58" s="237" t="s">
        <v>26</v>
      </c>
      <c r="K58" s="112" t="s">
        <v>26</v>
      </c>
      <c r="L58" s="214" t="s">
        <v>43</v>
      </c>
      <c r="M58" s="215"/>
      <c r="N58" s="216"/>
      <c r="O58" s="217"/>
      <c r="P58" s="218"/>
      <c r="Q58" s="219"/>
      <c r="R58" s="220"/>
      <c r="S58" s="221" t="s">
        <v>26</v>
      </c>
      <c r="T58" s="223"/>
      <c r="U58" s="149"/>
      <c r="V58" s="150"/>
      <c r="W58" s="168">
        <f t="shared" si="1"/>
        <v>309</v>
      </c>
      <c r="X58" s="157"/>
      <c r="Y58" s="171">
        <f t="shared" si="2"/>
        <v>0</v>
      </c>
      <c r="Z58" s="158"/>
      <c r="AA58" s="211"/>
    </row>
    <row r="59" spans="1:27" ht="32.1" customHeight="1" x14ac:dyDescent="0.2">
      <c r="A59" s="181">
        <v>49</v>
      </c>
      <c r="B59" s="182"/>
      <c r="C59" s="69" t="s">
        <v>210</v>
      </c>
      <c r="D59" s="44" t="s">
        <v>211</v>
      </c>
      <c r="E59" s="2" t="s">
        <v>33</v>
      </c>
      <c r="F59" s="3" t="s">
        <v>118</v>
      </c>
      <c r="G59" s="11"/>
      <c r="H59" s="178">
        <v>340</v>
      </c>
      <c r="I59" s="156">
        <v>96</v>
      </c>
      <c r="J59" s="237" t="s">
        <v>26</v>
      </c>
      <c r="K59" s="112" t="s">
        <v>26</v>
      </c>
      <c r="L59" s="214" t="s">
        <v>43</v>
      </c>
      <c r="M59" s="215"/>
      <c r="N59" s="216"/>
      <c r="O59" s="217"/>
      <c r="P59" s="218"/>
      <c r="Q59" s="219"/>
      <c r="R59" s="220"/>
      <c r="S59" s="221" t="s">
        <v>26</v>
      </c>
      <c r="T59" s="223"/>
      <c r="U59" s="149"/>
      <c r="V59" s="150"/>
      <c r="W59" s="168">
        <f t="shared" si="1"/>
        <v>340</v>
      </c>
      <c r="X59" s="157"/>
      <c r="Y59" s="171">
        <f t="shared" si="2"/>
        <v>0</v>
      </c>
      <c r="Z59" s="158"/>
      <c r="AA59" s="211"/>
    </row>
    <row r="60" spans="1:27" ht="32.1" customHeight="1" x14ac:dyDescent="0.2">
      <c r="A60" s="181">
        <v>50</v>
      </c>
      <c r="B60" s="182"/>
      <c r="C60" s="69" t="s">
        <v>212</v>
      </c>
      <c r="D60" s="44" t="s">
        <v>213</v>
      </c>
      <c r="E60" s="2" t="s">
        <v>33</v>
      </c>
      <c r="F60" s="3" t="s">
        <v>118</v>
      </c>
      <c r="G60" s="11"/>
      <c r="H60" s="178">
        <v>120</v>
      </c>
      <c r="I60" s="156">
        <v>96</v>
      </c>
      <c r="J60" s="237" t="s">
        <v>26</v>
      </c>
      <c r="K60" s="112" t="s">
        <v>26</v>
      </c>
      <c r="L60" s="214" t="s">
        <v>43</v>
      </c>
      <c r="M60" s="215"/>
      <c r="N60" s="216"/>
      <c r="O60" s="217"/>
      <c r="P60" s="218"/>
      <c r="Q60" s="219"/>
      <c r="R60" s="220"/>
      <c r="S60" s="221" t="s">
        <v>55</v>
      </c>
      <c r="T60" s="223"/>
      <c r="U60" s="149"/>
      <c r="V60" s="150"/>
      <c r="W60" s="168">
        <f t="shared" si="1"/>
        <v>120</v>
      </c>
      <c r="X60" s="157"/>
      <c r="Y60" s="171">
        <f t="shared" si="2"/>
        <v>0</v>
      </c>
      <c r="Z60" s="158"/>
      <c r="AA60" s="211"/>
    </row>
    <row r="61" spans="1:27" ht="32.1" customHeight="1" x14ac:dyDescent="0.2">
      <c r="A61" s="181">
        <v>51</v>
      </c>
      <c r="B61" s="182"/>
      <c r="C61" s="69" t="s">
        <v>214</v>
      </c>
      <c r="D61" s="44" t="s">
        <v>215</v>
      </c>
      <c r="E61" s="2" t="s">
        <v>33</v>
      </c>
      <c r="F61" s="3" t="s">
        <v>118</v>
      </c>
      <c r="G61" s="11"/>
      <c r="H61" s="178">
        <v>466.40000000000003</v>
      </c>
      <c r="I61" s="156">
        <v>96</v>
      </c>
      <c r="J61" s="237" t="s">
        <v>26</v>
      </c>
      <c r="K61" s="112" t="s">
        <v>26</v>
      </c>
      <c r="L61" s="214" t="s">
        <v>43</v>
      </c>
      <c r="M61" s="215"/>
      <c r="N61" s="216"/>
      <c r="O61" s="217"/>
      <c r="P61" s="218"/>
      <c r="Q61" s="219"/>
      <c r="R61" s="220"/>
      <c r="S61" s="221"/>
      <c r="T61" s="223"/>
      <c r="U61" s="149"/>
      <c r="V61" s="150"/>
      <c r="W61" s="168">
        <f t="shared" si="1"/>
        <v>466</v>
      </c>
      <c r="X61" s="157"/>
      <c r="Y61" s="171">
        <f t="shared" si="2"/>
        <v>0</v>
      </c>
      <c r="Z61" s="158"/>
      <c r="AA61" s="211"/>
    </row>
    <row r="62" spans="1:27" ht="32.1" customHeight="1" x14ac:dyDescent="0.2">
      <c r="A62" s="181">
        <v>52</v>
      </c>
      <c r="B62" s="182"/>
      <c r="C62" s="69" t="s">
        <v>216</v>
      </c>
      <c r="D62" s="44" t="s">
        <v>217</v>
      </c>
      <c r="E62" s="2" t="s">
        <v>33</v>
      </c>
      <c r="F62" s="3" t="s">
        <v>118</v>
      </c>
      <c r="G62" s="11"/>
      <c r="H62" s="178">
        <v>139.20000000000002</v>
      </c>
      <c r="I62" s="156">
        <v>96</v>
      </c>
      <c r="J62" s="237" t="s">
        <v>26</v>
      </c>
      <c r="K62" s="112" t="s">
        <v>26</v>
      </c>
      <c r="L62" s="214" t="s">
        <v>43</v>
      </c>
      <c r="M62" s="215"/>
      <c r="N62" s="216"/>
      <c r="O62" s="217"/>
      <c r="P62" s="218"/>
      <c r="Q62" s="219"/>
      <c r="R62" s="220"/>
      <c r="S62" s="221" t="s">
        <v>26</v>
      </c>
      <c r="T62" s="223"/>
      <c r="U62" s="149"/>
      <c r="V62" s="150"/>
      <c r="W62" s="168">
        <f t="shared" si="1"/>
        <v>139</v>
      </c>
      <c r="X62" s="157"/>
      <c r="Y62" s="171">
        <f t="shared" si="2"/>
        <v>0</v>
      </c>
      <c r="Z62" s="158"/>
      <c r="AA62" s="211"/>
    </row>
    <row r="63" spans="1:27" ht="32.1" customHeight="1" x14ac:dyDescent="0.2">
      <c r="A63" s="181">
        <v>53</v>
      </c>
      <c r="B63" s="182"/>
      <c r="C63" s="69" t="s">
        <v>218</v>
      </c>
      <c r="D63" s="44" t="s">
        <v>219</v>
      </c>
      <c r="E63" s="31" t="s">
        <v>29</v>
      </c>
      <c r="F63" s="3" t="s">
        <v>118</v>
      </c>
      <c r="G63" s="11"/>
      <c r="H63" s="178">
        <v>92.800000000000011</v>
      </c>
      <c r="I63" s="156">
        <v>96</v>
      </c>
      <c r="J63" s="237" t="s">
        <v>26</v>
      </c>
      <c r="K63" s="112" t="s">
        <v>26</v>
      </c>
      <c r="L63" s="214" t="s">
        <v>43</v>
      </c>
      <c r="M63" s="215"/>
      <c r="N63" s="216"/>
      <c r="O63" s="217"/>
      <c r="P63" s="218"/>
      <c r="Q63" s="219"/>
      <c r="R63" s="220"/>
      <c r="S63" s="221" t="s">
        <v>26</v>
      </c>
      <c r="T63" s="223"/>
      <c r="U63" s="149"/>
      <c r="V63" s="150"/>
      <c r="W63" s="168">
        <f t="shared" si="1"/>
        <v>93</v>
      </c>
      <c r="X63" s="157"/>
      <c r="Y63" s="171">
        <f t="shared" si="2"/>
        <v>0</v>
      </c>
      <c r="Z63" s="158"/>
      <c r="AA63" s="211"/>
    </row>
    <row r="64" spans="1:27" ht="32.1" customHeight="1" x14ac:dyDescent="0.2">
      <c r="A64" s="181">
        <v>54</v>
      </c>
      <c r="B64" s="285"/>
      <c r="C64" s="179" t="s">
        <v>220</v>
      </c>
      <c r="D64" s="44" t="s">
        <v>221</v>
      </c>
      <c r="E64" s="31" t="s">
        <v>29</v>
      </c>
      <c r="F64" s="3" t="s">
        <v>118</v>
      </c>
      <c r="G64" s="11"/>
      <c r="H64" s="178">
        <v>41.6</v>
      </c>
      <c r="I64" s="156">
        <v>96</v>
      </c>
      <c r="J64" s="237" t="s">
        <v>26</v>
      </c>
      <c r="K64" s="112" t="s">
        <v>26</v>
      </c>
      <c r="L64" s="214" t="s">
        <v>43</v>
      </c>
      <c r="M64" s="215"/>
      <c r="N64" s="216"/>
      <c r="O64" s="217"/>
      <c r="P64" s="218"/>
      <c r="Q64" s="219"/>
      <c r="R64" s="220"/>
      <c r="S64" s="221" t="s">
        <v>26</v>
      </c>
      <c r="T64" s="223"/>
      <c r="U64" s="149"/>
      <c r="V64" s="150"/>
      <c r="W64" s="168">
        <f t="shared" si="1"/>
        <v>42</v>
      </c>
      <c r="X64" s="157"/>
      <c r="Y64" s="171">
        <f t="shared" si="2"/>
        <v>0</v>
      </c>
      <c r="Z64" s="158"/>
      <c r="AA64" s="211"/>
    </row>
    <row r="65" spans="1:27" ht="32.1" customHeight="1" x14ac:dyDescent="0.2">
      <c r="A65" s="181">
        <v>55</v>
      </c>
      <c r="B65" s="285"/>
      <c r="C65" s="179" t="s">
        <v>222</v>
      </c>
      <c r="D65" s="44" t="s">
        <v>223</v>
      </c>
      <c r="E65" s="31" t="s">
        <v>29</v>
      </c>
      <c r="F65" s="3" t="s">
        <v>118</v>
      </c>
      <c r="G65" s="11"/>
      <c r="H65" s="178">
        <v>44.800000000000004</v>
      </c>
      <c r="I65" s="156">
        <v>96</v>
      </c>
      <c r="J65" s="237" t="s">
        <v>26</v>
      </c>
      <c r="K65" s="112" t="s">
        <v>26</v>
      </c>
      <c r="L65" s="214" t="s">
        <v>43</v>
      </c>
      <c r="M65" s="215"/>
      <c r="N65" s="216"/>
      <c r="O65" s="217"/>
      <c r="P65" s="218"/>
      <c r="Q65" s="219"/>
      <c r="R65" s="220"/>
      <c r="S65" s="221" t="s">
        <v>26</v>
      </c>
      <c r="T65" s="223"/>
      <c r="U65" s="149"/>
      <c r="V65" s="150"/>
      <c r="W65" s="168">
        <f t="shared" si="1"/>
        <v>45</v>
      </c>
      <c r="X65" s="157"/>
      <c r="Y65" s="171">
        <f t="shared" si="2"/>
        <v>0</v>
      </c>
      <c r="Z65" s="158"/>
      <c r="AA65" s="211"/>
    </row>
    <row r="66" spans="1:27" ht="32.1" customHeight="1" x14ac:dyDescent="0.2">
      <c r="A66" s="181">
        <v>56</v>
      </c>
      <c r="B66" s="285"/>
      <c r="C66" s="179" t="s">
        <v>224</v>
      </c>
      <c r="D66" s="44" t="s">
        <v>225</v>
      </c>
      <c r="E66" s="31" t="s">
        <v>33</v>
      </c>
      <c r="F66" s="64" t="s">
        <v>226</v>
      </c>
      <c r="G66" s="11"/>
      <c r="H66" s="178">
        <v>41.2</v>
      </c>
      <c r="I66" s="156">
        <v>60</v>
      </c>
      <c r="J66" s="237" t="s">
        <v>26</v>
      </c>
      <c r="K66" s="112" t="s">
        <v>26</v>
      </c>
      <c r="L66" s="214" t="s">
        <v>36</v>
      </c>
      <c r="M66" s="215"/>
      <c r="N66" s="216"/>
      <c r="O66" s="217"/>
      <c r="P66" s="218"/>
      <c r="Q66" s="219"/>
      <c r="R66" s="220"/>
      <c r="S66" s="221" t="s">
        <v>26</v>
      </c>
      <c r="T66" s="223"/>
      <c r="U66" s="149"/>
      <c r="V66" s="150"/>
      <c r="W66" s="168">
        <f t="shared" si="1"/>
        <v>41</v>
      </c>
      <c r="X66" s="157"/>
      <c r="Y66" s="171">
        <f t="shared" si="2"/>
        <v>0</v>
      </c>
      <c r="Z66" s="158"/>
      <c r="AA66" s="211"/>
    </row>
    <row r="67" spans="1:27" ht="32.1" customHeight="1" x14ac:dyDescent="0.2">
      <c r="A67" s="181">
        <v>57</v>
      </c>
      <c r="B67" s="182"/>
      <c r="C67" s="69" t="s">
        <v>227</v>
      </c>
      <c r="D67" s="44" t="s">
        <v>228</v>
      </c>
      <c r="E67" s="31" t="s">
        <v>33</v>
      </c>
      <c r="F67" s="64" t="s">
        <v>226</v>
      </c>
      <c r="G67" s="11"/>
      <c r="H67" s="178">
        <v>97.600000000000009</v>
      </c>
      <c r="I67" s="156">
        <v>60</v>
      </c>
      <c r="J67" s="237" t="s">
        <v>26</v>
      </c>
      <c r="K67" s="112" t="s">
        <v>26</v>
      </c>
      <c r="L67" s="214" t="s">
        <v>36</v>
      </c>
      <c r="M67" s="215"/>
      <c r="N67" s="216"/>
      <c r="O67" s="217"/>
      <c r="P67" s="218"/>
      <c r="Q67" s="219"/>
      <c r="R67" s="220"/>
      <c r="S67" s="221" t="s">
        <v>26</v>
      </c>
      <c r="T67" s="223"/>
      <c r="U67" s="149"/>
      <c r="V67" s="150"/>
      <c r="W67" s="168">
        <f t="shared" si="1"/>
        <v>98</v>
      </c>
      <c r="X67" s="157"/>
      <c r="Y67" s="171">
        <f t="shared" si="2"/>
        <v>0</v>
      </c>
      <c r="Z67" s="158"/>
      <c r="AA67" s="211"/>
    </row>
    <row r="68" spans="1:27" ht="32.1" customHeight="1" x14ac:dyDescent="0.2">
      <c r="A68" s="181">
        <v>58</v>
      </c>
      <c r="B68" s="182"/>
      <c r="C68" s="69" t="s">
        <v>229</v>
      </c>
      <c r="D68" s="44" t="s">
        <v>230</v>
      </c>
      <c r="E68" s="31" t="s">
        <v>33</v>
      </c>
      <c r="F68" s="64" t="s">
        <v>226</v>
      </c>
      <c r="G68" s="11"/>
      <c r="H68" s="178">
        <v>140.80000000000001</v>
      </c>
      <c r="I68" s="156">
        <v>60</v>
      </c>
      <c r="J68" s="237" t="s">
        <v>26</v>
      </c>
      <c r="K68" s="112" t="s">
        <v>26</v>
      </c>
      <c r="L68" s="214" t="s">
        <v>36</v>
      </c>
      <c r="M68" s="215"/>
      <c r="N68" s="216"/>
      <c r="O68" s="217"/>
      <c r="P68" s="218"/>
      <c r="Q68" s="219"/>
      <c r="R68" s="220"/>
      <c r="S68" s="221" t="s">
        <v>26</v>
      </c>
      <c r="T68" s="223"/>
      <c r="U68" s="149"/>
      <c r="V68" s="150"/>
      <c r="W68" s="168">
        <f t="shared" si="1"/>
        <v>141</v>
      </c>
      <c r="X68" s="157"/>
      <c r="Y68" s="171">
        <f t="shared" si="2"/>
        <v>0</v>
      </c>
      <c r="Z68" s="158"/>
      <c r="AA68" s="211"/>
    </row>
    <row r="69" spans="1:27" ht="32.1" customHeight="1" x14ac:dyDescent="0.2">
      <c r="A69" s="181">
        <v>59</v>
      </c>
      <c r="B69" s="182"/>
      <c r="C69" s="69" t="s">
        <v>231</v>
      </c>
      <c r="D69" s="44" t="s">
        <v>232</v>
      </c>
      <c r="E69" s="31" t="s">
        <v>33</v>
      </c>
      <c r="F69" s="64" t="s">
        <v>226</v>
      </c>
      <c r="G69" s="11"/>
      <c r="H69" s="178">
        <v>140</v>
      </c>
      <c r="I69" s="156">
        <v>60</v>
      </c>
      <c r="J69" s="237" t="s">
        <v>26</v>
      </c>
      <c r="K69" s="112" t="s">
        <v>26</v>
      </c>
      <c r="L69" s="214" t="s">
        <v>36</v>
      </c>
      <c r="M69" s="215"/>
      <c r="N69" s="216"/>
      <c r="O69" s="217"/>
      <c r="P69" s="218"/>
      <c r="Q69" s="219"/>
      <c r="R69" s="220"/>
      <c r="S69" s="221" t="s">
        <v>26</v>
      </c>
      <c r="T69" s="223"/>
      <c r="U69" s="149"/>
      <c r="V69" s="150"/>
      <c r="W69" s="168">
        <f t="shared" si="1"/>
        <v>140</v>
      </c>
      <c r="X69" s="157"/>
      <c r="Y69" s="171">
        <f t="shared" si="2"/>
        <v>0</v>
      </c>
      <c r="Z69" s="158"/>
      <c r="AA69" s="211"/>
    </row>
    <row r="70" spans="1:27" ht="32.1" customHeight="1" x14ac:dyDescent="0.2">
      <c r="A70" s="181">
        <v>60</v>
      </c>
      <c r="B70" s="182"/>
      <c r="C70" s="69" t="s">
        <v>233</v>
      </c>
      <c r="D70" s="44" t="s">
        <v>234</v>
      </c>
      <c r="E70" s="31" t="s">
        <v>33</v>
      </c>
      <c r="F70" s="64" t="s">
        <v>226</v>
      </c>
      <c r="G70" s="11"/>
      <c r="H70" s="178">
        <v>128.4</v>
      </c>
      <c r="I70" s="156">
        <v>60</v>
      </c>
      <c r="J70" s="237" t="s">
        <v>26</v>
      </c>
      <c r="K70" s="112" t="s">
        <v>26</v>
      </c>
      <c r="L70" s="214" t="s">
        <v>36</v>
      </c>
      <c r="M70" s="215"/>
      <c r="N70" s="216"/>
      <c r="O70" s="217"/>
      <c r="P70" s="218"/>
      <c r="Q70" s="219"/>
      <c r="R70" s="220"/>
      <c r="S70" s="221" t="s">
        <v>26</v>
      </c>
      <c r="T70" s="223"/>
      <c r="U70" s="149"/>
      <c r="V70" s="150"/>
      <c r="W70" s="168">
        <f t="shared" si="1"/>
        <v>128</v>
      </c>
      <c r="X70" s="157"/>
      <c r="Y70" s="171">
        <f t="shared" si="2"/>
        <v>0</v>
      </c>
      <c r="Z70" s="158"/>
      <c r="AA70" s="211"/>
    </row>
    <row r="71" spans="1:27" ht="32.1" customHeight="1" x14ac:dyDescent="0.2">
      <c r="A71" s="181">
        <v>61</v>
      </c>
      <c r="B71" s="182"/>
      <c r="C71" s="179" t="s">
        <v>235</v>
      </c>
      <c r="D71" s="44" t="s">
        <v>236</v>
      </c>
      <c r="E71" s="31" t="s">
        <v>29</v>
      </c>
      <c r="F71" s="3" t="s">
        <v>237</v>
      </c>
      <c r="G71" s="11"/>
      <c r="H71" s="178">
        <v>109.60000000000001</v>
      </c>
      <c r="I71" s="156">
        <v>96</v>
      </c>
      <c r="J71" s="237" t="s">
        <v>26</v>
      </c>
      <c r="K71" s="112" t="s">
        <v>26</v>
      </c>
      <c r="L71" s="214" t="s">
        <v>43</v>
      </c>
      <c r="M71" s="215"/>
      <c r="N71" s="216"/>
      <c r="O71" s="217"/>
      <c r="P71" s="218"/>
      <c r="Q71" s="219"/>
      <c r="R71" s="220"/>
      <c r="S71" s="221" t="s">
        <v>26</v>
      </c>
      <c r="T71" s="223"/>
      <c r="U71" s="149"/>
      <c r="V71" s="150"/>
      <c r="W71" s="168">
        <f t="shared" si="1"/>
        <v>110</v>
      </c>
      <c r="X71" s="157"/>
      <c r="Y71" s="171">
        <f t="shared" si="2"/>
        <v>0</v>
      </c>
      <c r="Z71" s="158"/>
      <c r="AA71" s="211"/>
    </row>
    <row r="72" spans="1:27" ht="32.1" customHeight="1" x14ac:dyDescent="0.2">
      <c r="A72" s="181">
        <v>62</v>
      </c>
      <c r="B72" s="182"/>
      <c r="C72" s="179" t="s">
        <v>239</v>
      </c>
      <c r="D72" s="44" t="s">
        <v>240</v>
      </c>
      <c r="E72" s="2" t="s">
        <v>57</v>
      </c>
      <c r="F72" s="3" t="s">
        <v>241</v>
      </c>
      <c r="G72" s="11" t="s">
        <v>242</v>
      </c>
      <c r="H72" s="178">
        <v>113.2</v>
      </c>
      <c r="I72" s="156">
        <v>72</v>
      </c>
      <c r="J72" s="237" t="s">
        <v>26</v>
      </c>
      <c r="K72" s="112" t="s">
        <v>26</v>
      </c>
      <c r="L72" s="214" t="s">
        <v>36</v>
      </c>
      <c r="M72" s="215"/>
      <c r="N72" s="216"/>
      <c r="O72" s="217"/>
      <c r="P72" s="218"/>
      <c r="Q72" s="219"/>
      <c r="R72" s="220"/>
      <c r="S72" s="221" t="s">
        <v>55</v>
      </c>
      <c r="T72" s="223"/>
      <c r="U72" s="149"/>
      <c r="V72" s="150"/>
      <c r="W72" s="168">
        <f t="shared" ref="W72:W137" si="5">ROUND(IF(ISBLANK(V72)=TRUE,H72,(H72*I72)/V72),0)</f>
        <v>113</v>
      </c>
      <c r="X72" s="157"/>
      <c r="Y72" s="171">
        <f t="shared" si="2"/>
        <v>0</v>
      </c>
      <c r="Z72" s="158"/>
      <c r="AA72" s="211"/>
    </row>
    <row r="73" spans="1:27" ht="32.1" customHeight="1" x14ac:dyDescent="0.2">
      <c r="A73" s="181">
        <v>63</v>
      </c>
      <c r="B73" s="182"/>
      <c r="C73" s="180" t="s">
        <v>243</v>
      </c>
      <c r="D73" s="44" t="s">
        <v>244</v>
      </c>
      <c r="E73" s="2" t="s">
        <v>37</v>
      </c>
      <c r="F73" s="3" t="s">
        <v>245</v>
      </c>
      <c r="G73" s="173" t="s">
        <v>1198</v>
      </c>
      <c r="H73" s="178">
        <v>295.60000000000002</v>
      </c>
      <c r="I73" s="156">
        <v>36</v>
      </c>
      <c r="J73" s="213" t="s">
        <v>26</v>
      </c>
      <c r="K73" s="112" t="s">
        <v>26</v>
      </c>
      <c r="L73" s="214" t="s">
        <v>36</v>
      </c>
      <c r="M73" s="215"/>
      <c r="N73" s="216"/>
      <c r="O73" s="217"/>
      <c r="P73" s="218"/>
      <c r="Q73" s="219"/>
      <c r="R73" s="220"/>
      <c r="S73" s="221" t="s">
        <v>55</v>
      </c>
      <c r="T73" s="223"/>
      <c r="U73" s="149"/>
      <c r="V73" s="150"/>
      <c r="W73" s="168">
        <f t="shared" si="5"/>
        <v>296</v>
      </c>
      <c r="X73" s="157"/>
      <c r="Y73" s="171">
        <f t="shared" si="2"/>
        <v>0</v>
      </c>
      <c r="Z73" s="158"/>
      <c r="AA73" s="211"/>
    </row>
    <row r="74" spans="1:27" ht="32.1" customHeight="1" x14ac:dyDescent="0.2">
      <c r="A74" s="343">
        <v>64</v>
      </c>
      <c r="B74" s="316"/>
      <c r="C74" s="339" t="s">
        <v>246</v>
      </c>
      <c r="D74" s="44" t="s">
        <v>247</v>
      </c>
      <c r="E74" s="2" t="s">
        <v>45</v>
      </c>
      <c r="F74" s="3" t="s">
        <v>248</v>
      </c>
      <c r="G74" s="172" t="s">
        <v>249</v>
      </c>
      <c r="H74" s="340">
        <v>122</v>
      </c>
      <c r="I74" s="302">
        <v>144</v>
      </c>
      <c r="J74" s="213" t="s">
        <v>26</v>
      </c>
      <c r="K74" s="112" t="s">
        <v>26</v>
      </c>
      <c r="L74" s="214" t="s">
        <v>36</v>
      </c>
      <c r="M74" s="215"/>
      <c r="N74" s="216"/>
      <c r="O74" s="217"/>
      <c r="P74" s="218"/>
      <c r="Q74" s="219"/>
      <c r="R74" s="220"/>
      <c r="S74" s="221" t="s">
        <v>55</v>
      </c>
      <c r="T74" s="326"/>
      <c r="U74" s="293"/>
      <c r="V74" s="294"/>
      <c r="W74" s="325">
        <f t="shared" si="5"/>
        <v>122</v>
      </c>
      <c r="X74" s="305"/>
      <c r="Y74" s="338">
        <f t="shared" si="2"/>
        <v>0</v>
      </c>
      <c r="Z74" s="303"/>
      <c r="AA74" s="211"/>
    </row>
    <row r="75" spans="1:27" ht="32.1" customHeight="1" x14ac:dyDescent="0.2">
      <c r="A75" s="343"/>
      <c r="B75" s="316"/>
      <c r="C75" s="339"/>
      <c r="D75" s="44" t="s">
        <v>250</v>
      </c>
      <c r="E75" s="31" t="s">
        <v>29</v>
      </c>
      <c r="F75" s="64" t="s">
        <v>251</v>
      </c>
      <c r="G75" s="172" t="s">
        <v>252</v>
      </c>
      <c r="H75" s="341" t="e">
        <v>#N/A</v>
      </c>
      <c r="I75" s="302"/>
      <c r="J75" s="213" t="s">
        <v>26</v>
      </c>
      <c r="K75" s="112" t="s">
        <v>26</v>
      </c>
      <c r="L75" s="214" t="s">
        <v>36</v>
      </c>
      <c r="M75" s="215"/>
      <c r="N75" s="216"/>
      <c r="O75" s="217"/>
      <c r="P75" s="218"/>
      <c r="Q75" s="219"/>
      <c r="R75" s="220"/>
      <c r="S75" s="221"/>
      <c r="T75" s="326"/>
      <c r="U75" s="293"/>
      <c r="V75" s="294"/>
      <c r="W75" s="325"/>
      <c r="X75" s="305"/>
      <c r="Y75" s="338"/>
      <c r="Z75" s="303"/>
      <c r="AA75" s="211"/>
    </row>
    <row r="76" spans="1:27" ht="32.1" customHeight="1" x14ac:dyDescent="0.2">
      <c r="A76" s="181">
        <v>65</v>
      </c>
      <c r="B76" s="182"/>
      <c r="C76" s="180" t="s">
        <v>253</v>
      </c>
      <c r="D76" s="44" t="s">
        <v>254</v>
      </c>
      <c r="E76" s="2" t="s">
        <v>45</v>
      </c>
      <c r="F76" s="3" t="s">
        <v>154</v>
      </c>
      <c r="G76" s="173" t="s">
        <v>255</v>
      </c>
      <c r="H76" s="178">
        <v>193.60000000000002</v>
      </c>
      <c r="I76" s="156">
        <v>72</v>
      </c>
      <c r="J76" s="213" t="s">
        <v>26</v>
      </c>
      <c r="K76" s="112" t="s">
        <v>26</v>
      </c>
      <c r="L76" s="214" t="s">
        <v>36</v>
      </c>
      <c r="M76" s="215"/>
      <c r="N76" s="216"/>
      <c r="O76" s="217"/>
      <c r="P76" s="218"/>
      <c r="Q76" s="219"/>
      <c r="R76" s="220"/>
      <c r="S76" s="221" t="s">
        <v>55</v>
      </c>
      <c r="T76" s="223"/>
      <c r="U76" s="149"/>
      <c r="V76" s="150"/>
      <c r="W76" s="168">
        <f t="shared" si="5"/>
        <v>194</v>
      </c>
      <c r="X76" s="157"/>
      <c r="Y76" s="171">
        <f t="shared" si="2"/>
        <v>0</v>
      </c>
      <c r="Z76" s="158"/>
      <c r="AA76" s="211"/>
    </row>
    <row r="77" spans="1:27" ht="32.1" customHeight="1" x14ac:dyDescent="0.2">
      <c r="A77" s="181">
        <v>66</v>
      </c>
      <c r="B77" s="182"/>
      <c r="C77" s="180" t="s">
        <v>256</v>
      </c>
      <c r="D77" s="44" t="s">
        <v>257</v>
      </c>
      <c r="E77" s="2" t="s">
        <v>29</v>
      </c>
      <c r="F77" s="3" t="s">
        <v>258</v>
      </c>
      <c r="G77" s="173" t="s">
        <v>1199</v>
      </c>
      <c r="H77" s="178">
        <v>310</v>
      </c>
      <c r="I77" s="156">
        <v>84</v>
      </c>
      <c r="J77" s="213" t="s">
        <v>26</v>
      </c>
      <c r="K77" s="112" t="s">
        <v>26</v>
      </c>
      <c r="L77" s="214" t="s">
        <v>36</v>
      </c>
      <c r="M77" s="215"/>
      <c r="N77" s="216"/>
      <c r="O77" s="217"/>
      <c r="P77" s="218"/>
      <c r="Q77" s="219"/>
      <c r="R77" s="220"/>
      <c r="S77" s="221"/>
      <c r="T77" s="223"/>
      <c r="U77" s="149"/>
      <c r="V77" s="150"/>
      <c r="W77" s="168">
        <f t="shared" si="5"/>
        <v>310</v>
      </c>
      <c r="X77" s="157"/>
      <c r="Y77" s="171">
        <f t="shared" si="2"/>
        <v>0</v>
      </c>
      <c r="Z77" s="158"/>
      <c r="AA77" s="211"/>
    </row>
    <row r="78" spans="1:27" ht="32.1" customHeight="1" x14ac:dyDescent="0.2">
      <c r="A78" s="181">
        <v>67</v>
      </c>
      <c r="B78" s="182"/>
      <c r="C78" s="180" t="s">
        <v>259</v>
      </c>
      <c r="D78" s="44" t="s">
        <v>260</v>
      </c>
      <c r="E78" s="31" t="s">
        <v>57</v>
      </c>
      <c r="F78" s="64" t="s">
        <v>261</v>
      </c>
      <c r="G78" s="172" t="s">
        <v>262</v>
      </c>
      <c r="H78" s="178">
        <v>66</v>
      </c>
      <c r="I78" s="156">
        <v>80</v>
      </c>
      <c r="J78" s="237" t="s">
        <v>26</v>
      </c>
      <c r="K78" s="112" t="s">
        <v>26</v>
      </c>
      <c r="L78" s="214" t="s">
        <v>36</v>
      </c>
      <c r="M78" s="215"/>
      <c r="N78" s="216"/>
      <c r="O78" s="217"/>
      <c r="P78" s="218"/>
      <c r="Q78" s="219"/>
      <c r="R78" s="220"/>
      <c r="S78" s="221"/>
      <c r="T78" s="223"/>
      <c r="U78" s="149"/>
      <c r="V78" s="150"/>
      <c r="W78" s="168">
        <f t="shared" si="5"/>
        <v>66</v>
      </c>
      <c r="X78" s="157"/>
      <c r="Y78" s="171">
        <f t="shared" ref="Y78:Y87" si="6">W78*X78</f>
        <v>0</v>
      </c>
      <c r="Z78" s="158"/>
      <c r="AA78" s="211"/>
    </row>
    <row r="79" spans="1:27" ht="32.1" customHeight="1" x14ac:dyDescent="0.2">
      <c r="A79" s="181">
        <v>68</v>
      </c>
      <c r="B79" s="182"/>
      <c r="C79" s="180" t="s">
        <v>263</v>
      </c>
      <c r="D79" s="44" t="s">
        <v>264</v>
      </c>
      <c r="E79" s="31" t="s">
        <v>29</v>
      </c>
      <c r="F79" s="64" t="s">
        <v>265</v>
      </c>
      <c r="G79" s="172" t="s">
        <v>266</v>
      </c>
      <c r="H79" s="178">
        <v>276.8</v>
      </c>
      <c r="I79" s="156">
        <v>380</v>
      </c>
      <c r="J79" s="213" t="s">
        <v>26</v>
      </c>
      <c r="K79" s="112" t="s">
        <v>26</v>
      </c>
      <c r="L79" s="214" t="s">
        <v>36</v>
      </c>
      <c r="M79" s="215"/>
      <c r="N79" s="216"/>
      <c r="O79" s="217"/>
      <c r="P79" s="218"/>
      <c r="Q79" s="219"/>
      <c r="R79" s="220"/>
      <c r="S79" s="221"/>
      <c r="T79" s="223"/>
      <c r="U79" s="149"/>
      <c r="V79" s="150"/>
      <c r="W79" s="168">
        <f t="shared" si="5"/>
        <v>277</v>
      </c>
      <c r="X79" s="157"/>
      <c r="Y79" s="171">
        <f t="shared" si="6"/>
        <v>0</v>
      </c>
      <c r="Z79" s="114"/>
      <c r="AA79" s="211"/>
    </row>
    <row r="80" spans="1:27" ht="32.1" customHeight="1" x14ac:dyDescent="0.2">
      <c r="A80" s="181">
        <v>69</v>
      </c>
      <c r="B80" s="182"/>
      <c r="C80" s="13" t="s">
        <v>267</v>
      </c>
      <c r="D80" s="44" t="s">
        <v>268</v>
      </c>
      <c r="E80" s="72" t="s">
        <v>57</v>
      </c>
      <c r="F80" s="73" t="s">
        <v>269</v>
      </c>
      <c r="G80" s="74" t="s">
        <v>270</v>
      </c>
      <c r="H80" s="178">
        <v>79.600000000000009</v>
      </c>
      <c r="I80" s="156">
        <v>100</v>
      </c>
      <c r="J80" s="237" t="s">
        <v>26</v>
      </c>
      <c r="K80" s="112" t="s">
        <v>26</v>
      </c>
      <c r="L80" s="214" t="s">
        <v>43</v>
      </c>
      <c r="M80" s="215"/>
      <c r="N80" s="216"/>
      <c r="O80" s="217"/>
      <c r="P80" s="218"/>
      <c r="Q80" s="219"/>
      <c r="R80" s="220"/>
      <c r="S80" s="221"/>
      <c r="T80" s="223"/>
      <c r="U80" s="149"/>
      <c r="V80" s="150"/>
      <c r="W80" s="168">
        <f t="shared" si="5"/>
        <v>80</v>
      </c>
      <c r="X80" s="157"/>
      <c r="Y80" s="171">
        <f t="shared" si="6"/>
        <v>0</v>
      </c>
      <c r="Z80" s="158"/>
      <c r="AA80" s="211"/>
    </row>
    <row r="81" spans="1:27" ht="32.1" customHeight="1" x14ac:dyDescent="0.2">
      <c r="A81" s="181">
        <v>70</v>
      </c>
      <c r="B81" s="182"/>
      <c r="C81" s="74" t="s">
        <v>271</v>
      </c>
      <c r="D81" s="44" t="s">
        <v>272</v>
      </c>
      <c r="E81" s="14" t="s">
        <v>29</v>
      </c>
      <c r="F81" s="15" t="s">
        <v>273</v>
      </c>
      <c r="G81" s="13" t="s">
        <v>274</v>
      </c>
      <c r="H81" s="178">
        <v>84</v>
      </c>
      <c r="I81" s="156">
        <v>384</v>
      </c>
      <c r="J81" s="213" t="s">
        <v>26</v>
      </c>
      <c r="K81" s="112" t="s">
        <v>26</v>
      </c>
      <c r="L81" s="214" t="s">
        <v>36</v>
      </c>
      <c r="M81" s="215"/>
      <c r="N81" s="216"/>
      <c r="O81" s="217"/>
      <c r="P81" s="218"/>
      <c r="Q81" s="219"/>
      <c r="R81" s="220"/>
      <c r="S81" s="221"/>
      <c r="T81" s="223"/>
      <c r="U81" s="149"/>
      <c r="V81" s="150"/>
      <c r="W81" s="168">
        <f t="shared" si="5"/>
        <v>84</v>
      </c>
      <c r="X81" s="157"/>
      <c r="Y81" s="171">
        <f t="shared" si="6"/>
        <v>0</v>
      </c>
      <c r="Z81" s="158"/>
      <c r="AA81" s="211"/>
    </row>
    <row r="82" spans="1:27" ht="32.1" customHeight="1" x14ac:dyDescent="0.2">
      <c r="A82" s="181">
        <v>71</v>
      </c>
      <c r="B82" s="182"/>
      <c r="C82" s="75" t="s">
        <v>275</v>
      </c>
      <c r="D82" s="44" t="s">
        <v>276</v>
      </c>
      <c r="E82" s="2" t="s">
        <v>29</v>
      </c>
      <c r="F82" s="64" t="s">
        <v>277</v>
      </c>
      <c r="G82" s="65" t="s">
        <v>1200</v>
      </c>
      <c r="H82" s="178">
        <v>1038.4000000000001</v>
      </c>
      <c r="I82" s="156">
        <v>24</v>
      </c>
      <c r="J82" s="213" t="s">
        <v>26</v>
      </c>
      <c r="K82" s="112" t="s">
        <v>26</v>
      </c>
      <c r="L82" s="214" t="s">
        <v>36</v>
      </c>
      <c r="M82" s="215"/>
      <c r="N82" s="216"/>
      <c r="O82" s="217"/>
      <c r="P82" s="218"/>
      <c r="Q82" s="219"/>
      <c r="R82" s="220"/>
      <c r="S82" s="221" t="s">
        <v>55</v>
      </c>
      <c r="T82" s="223"/>
      <c r="U82" s="149"/>
      <c r="V82" s="150"/>
      <c r="W82" s="168">
        <f t="shared" si="5"/>
        <v>1038</v>
      </c>
      <c r="X82" s="157"/>
      <c r="Y82" s="171">
        <f>W82*X82</f>
        <v>0</v>
      </c>
      <c r="Z82" s="158"/>
      <c r="AA82" s="211"/>
    </row>
    <row r="83" spans="1:27" ht="32.1" customHeight="1" x14ac:dyDescent="0.2">
      <c r="A83" s="181">
        <v>72</v>
      </c>
      <c r="B83" s="182"/>
      <c r="C83" s="75" t="s">
        <v>275</v>
      </c>
      <c r="D83" s="44" t="s">
        <v>278</v>
      </c>
      <c r="E83" s="2" t="s">
        <v>40</v>
      </c>
      <c r="F83" s="64" t="s">
        <v>279</v>
      </c>
      <c r="G83" s="65" t="s">
        <v>1201</v>
      </c>
      <c r="H83" s="178">
        <v>1038.4000000000001</v>
      </c>
      <c r="I83" s="156">
        <v>10</v>
      </c>
      <c r="J83" s="213" t="s">
        <v>26</v>
      </c>
      <c r="K83" s="112" t="s">
        <v>26</v>
      </c>
      <c r="L83" s="214" t="s">
        <v>36</v>
      </c>
      <c r="M83" s="215"/>
      <c r="N83" s="216"/>
      <c r="O83" s="217"/>
      <c r="P83" s="218"/>
      <c r="Q83" s="219"/>
      <c r="R83" s="220"/>
      <c r="S83" s="221"/>
      <c r="T83" s="223"/>
      <c r="U83" s="157"/>
      <c r="V83" s="150"/>
      <c r="W83" s="168">
        <f t="shared" si="5"/>
        <v>1038</v>
      </c>
      <c r="X83" s="157"/>
      <c r="Y83" s="171">
        <f>W83*X83</f>
        <v>0</v>
      </c>
      <c r="Z83" s="158"/>
      <c r="AA83" s="211"/>
    </row>
    <row r="84" spans="1:27" ht="32.1" customHeight="1" x14ac:dyDescent="0.2">
      <c r="A84" s="181">
        <v>73</v>
      </c>
      <c r="B84" s="182"/>
      <c r="C84" s="74" t="s">
        <v>280</v>
      </c>
      <c r="D84" s="128" t="s">
        <v>281</v>
      </c>
      <c r="E84" s="72" t="s">
        <v>282</v>
      </c>
      <c r="F84" s="15" t="s">
        <v>283</v>
      </c>
      <c r="G84" s="13" t="s">
        <v>284</v>
      </c>
      <c r="H84" s="178">
        <v>96.800000000000011</v>
      </c>
      <c r="I84" s="156">
        <v>200</v>
      </c>
      <c r="J84" s="213" t="s">
        <v>26</v>
      </c>
      <c r="K84" s="112" t="s">
        <v>26</v>
      </c>
      <c r="L84" s="214" t="s">
        <v>43</v>
      </c>
      <c r="M84" s="215"/>
      <c r="N84" s="216"/>
      <c r="O84" s="217"/>
      <c r="P84" s="218"/>
      <c r="Q84" s="219"/>
      <c r="R84" s="220"/>
      <c r="S84" s="221"/>
      <c r="T84" s="223"/>
      <c r="U84" s="149"/>
      <c r="V84" s="150"/>
      <c r="W84" s="168">
        <f t="shared" si="5"/>
        <v>97</v>
      </c>
      <c r="X84" s="157"/>
      <c r="Y84" s="171">
        <f>W84*X84</f>
        <v>0</v>
      </c>
      <c r="Z84" s="158"/>
      <c r="AA84" s="211"/>
    </row>
    <row r="85" spans="1:27" ht="32.1" customHeight="1" x14ac:dyDescent="0.2">
      <c r="A85" s="181">
        <v>74</v>
      </c>
      <c r="B85" s="182"/>
      <c r="C85" s="177" t="s">
        <v>285</v>
      </c>
      <c r="D85" s="44" t="s">
        <v>286</v>
      </c>
      <c r="E85" s="31" t="s">
        <v>29</v>
      </c>
      <c r="F85" s="3" t="s">
        <v>287</v>
      </c>
      <c r="G85" s="4" t="s">
        <v>288</v>
      </c>
      <c r="H85" s="178">
        <v>69.2</v>
      </c>
      <c r="I85" s="156">
        <v>48</v>
      </c>
      <c r="J85" s="213" t="s">
        <v>26</v>
      </c>
      <c r="K85" s="112" t="s">
        <v>26</v>
      </c>
      <c r="L85" s="214" t="s">
        <v>36</v>
      </c>
      <c r="M85" s="215"/>
      <c r="N85" s="216"/>
      <c r="O85" s="217"/>
      <c r="P85" s="218"/>
      <c r="Q85" s="219"/>
      <c r="R85" s="220"/>
      <c r="S85" s="221" t="s">
        <v>55</v>
      </c>
      <c r="T85" s="223"/>
      <c r="U85" s="149"/>
      <c r="V85" s="150"/>
      <c r="W85" s="168">
        <f t="shared" si="5"/>
        <v>69</v>
      </c>
      <c r="X85" s="157"/>
      <c r="Y85" s="171">
        <f t="shared" si="6"/>
        <v>0</v>
      </c>
      <c r="Z85" s="158"/>
      <c r="AA85" s="211"/>
    </row>
    <row r="86" spans="1:27" ht="32.1" customHeight="1" x14ac:dyDescent="0.2">
      <c r="A86" s="181">
        <v>75</v>
      </c>
      <c r="B86" s="182"/>
      <c r="C86" s="65" t="s">
        <v>289</v>
      </c>
      <c r="D86" s="44" t="s">
        <v>290</v>
      </c>
      <c r="E86" s="31" t="s">
        <v>33</v>
      </c>
      <c r="F86" s="3" t="s">
        <v>75</v>
      </c>
      <c r="G86" s="4" t="s">
        <v>291</v>
      </c>
      <c r="H86" s="178">
        <v>424.8</v>
      </c>
      <c r="I86" s="156">
        <v>72</v>
      </c>
      <c r="J86" s="213" t="s">
        <v>26</v>
      </c>
      <c r="K86" s="112" t="s">
        <v>26</v>
      </c>
      <c r="L86" s="214" t="s">
        <v>36</v>
      </c>
      <c r="M86" s="215"/>
      <c r="N86" s="216"/>
      <c r="O86" s="217"/>
      <c r="P86" s="218"/>
      <c r="Q86" s="219"/>
      <c r="R86" s="220"/>
      <c r="S86" s="221" t="s">
        <v>55</v>
      </c>
      <c r="T86" s="223"/>
      <c r="U86" s="149"/>
      <c r="V86" s="150"/>
      <c r="W86" s="168">
        <f t="shared" si="5"/>
        <v>425</v>
      </c>
      <c r="X86" s="157"/>
      <c r="Y86" s="171">
        <f t="shared" si="6"/>
        <v>0</v>
      </c>
      <c r="Z86" s="158"/>
      <c r="AA86" s="211"/>
    </row>
    <row r="87" spans="1:27" ht="32.1" customHeight="1" x14ac:dyDescent="0.2">
      <c r="A87" s="343">
        <v>76</v>
      </c>
      <c r="B87" s="316"/>
      <c r="C87" s="339" t="s">
        <v>1202</v>
      </c>
      <c r="D87" s="45" t="s">
        <v>292</v>
      </c>
      <c r="E87" s="2" t="s">
        <v>40</v>
      </c>
      <c r="F87" s="3" t="s">
        <v>101</v>
      </c>
      <c r="G87" s="4" t="s">
        <v>293</v>
      </c>
      <c r="H87" s="340">
        <v>110.4</v>
      </c>
      <c r="I87" s="302">
        <v>144</v>
      </c>
      <c r="J87" s="129" t="s">
        <v>26</v>
      </c>
      <c r="K87" s="112" t="s">
        <v>26</v>
      </c>
      <c r="L87" s="214" t="s">
        <v>36</v>
      </c>
      <c r="M87" s="215"/>
      <c r="N87" s="216"/>
      <c r="O87" s="217"/>
      <c r="P87" s="218"/>
      <c r="Q87" s="219"/>
      <c r="R87" s="220"/>
      <c r="S87" s="221"/>
      <c r="T87" s="326"/>
      <c r="U87" s="293"/>
      <c r="V87" s="294"/>
      <c r="W87" s="325">
        <f t="shared" si="5"/>
        <v>110</v>
      </c>
      <c r="X87" s="305"/>
      <c r="Y87" s="338">
        <f t="shared" si="6"/>
        <v>0</v>
      </c>
      <c r="Z87" s="303"/>
      <c r="AA87" s="211"/>
    </row>
    <row r="88" spans="1:27" ht="32.1" customHeight="1" x14ac:dyDescent="0.2">
      <c r="A88" s="343"/>
      <c r="B88" s="316"/>
      <c r="C88" s="339"/>
      <c r="D88" s="44" t="s">
        <v>294</v>
      </c>
      <c r="E88" s="31" t="s">
        <v>295</v>
      </c>
      <c r="F88" s="3" t="s">
        <v>101</v>
      </c>
      <c r="G88" s="65" t="s">
        <v>296</v>
      </c>
      <c r="H88" s="341" t="e">
        <v>#N/A</v>
      </c>
      <c r="I88" s="302"/>
      <c r="J88" s="213" t="s">
        <v>26</v>
      </c>
      <c r="K88" s="112" t="s">
        <v>26</v>
      </c>
      <c r="L88" s="214" t="s">
        <v>36</v>
      </c>
      <c r="M88" s="215"/>
      <c r="N88" s="216"/>
      <c r="O88" s="217"/>
      <c r="P88" s="218"/>
      <c r="Q88" s="219"/>
      <c r="R88" s="220"/>
      <c r="S88" s="221" t="s">
        <v>26</v>
      </c>
      <c r="T88" s="326"/>
      <c r="U88" s="293"/>
      <c r="V88" s="294"/>
      <c r="W88" s="325" t="e">
        <f t="shared" si="5"/>
        <v>#N/A</v>
      </c>
      <c r="X88" s="305"/>
      <c r="Y88" s="338"/>
      <c r="Z88" s="303"/>
      <c r="AA88" s="211"/>
    </row>
    <row r="89" spans="1:27" ht="32.1" customHeight="1" x14ac:dyDescent="0.2">
      <c r="A89" s="181">
        <v>77</v>
      </c>
      <c r="B89" s="182"/>
      <c r="C89" s="75" t="s">
        <v>297</v>
      </c>
      <c r="D89" s="44" t="s">
        <v>298</v>
      </c>
      <c r="E89" s="31" t="s">
        <v>295</v>
      </c>
      <c r="F89" s="3" t="s">
        <v>150</v>
      </c>
      <c r="G89" s="173" t="s">
        <v>299</v>
      </c>
      <c r="H89" s="178">
        <v>149.20000000000002</v>
      </c>
      <c r="I89" s="156">
        <v>96</v>
      </c>
      <c r="J89" s="213" t="s">
        <v>26</v>
      </c>
      <c r="K89" s="112" t="s">
        <v>26</v>
      </c>
      <c r="L89" s="214" t="s">
        <v>43</v>
      </c>
      <c r="M89" s="215"/>
      <c r="N89" s="216"/>
      <c r="O89" s="217"/>
      <c r="P89" s="218"/>
      <c r="Q89" s="219"/>
      <c r="R89" s="220"/>
      <c r="S89" s="221" t="s">
        <v>26</v>
      </c>
      <c r="T89" s="223"/>
      <c r="U89" s="149"/>
      <c r="V89" s="150"/>
      <c r="W89" s="168">
        <f t="shared" si="5"/>
        <v>149</v>
      </c>
      <c r="X89" s="157"/>
      <c r="Y89" s="171">
        <f t="shared" ref="Y89:Y93" si="7">W89*X89</f>
        <v>0</v>
      </c>
      <c r="Z89" s="158"/>
      <c r="AA89" s="211"/>
    </row>
    <row r="90" spans="1:27" ht="32.1" customHeight="1" x14ac:dyDescent="0.2">
      <c r="A90" s="181">
        <v>78</v>
      </c>
      <c r="B90" s="182"/>
      <c r="C90" s="75" t="s">
        <v>300</v>
      </c>
      <c r="D90" s="44" t="s">
        <v>301</v>
      </c>
      <c r="E90" s="31" t="s">
        <v>295</v>
      </c>
      <c r="F90" s="3" t="s">
        <v>150</v>
      </c>
      <c r="G90" s="173" t="s">
        <v>302</v>
      </c>
      <c r="H90" s="178">
        <v>240.4</v>
      </c>
      <c r="I90" s="156">
        <v>96</v>
      </c>
      <c r="J90" s="213" t="s">
        <v>26</v>
      </c>
      <c r="K90" s="112" t="s">
        <v>26</v>
      </c>
      <c r="L90" s="214" t="s">
        <v>43</v>
      </c>
      <c r="M90" s="215"/>
      <c r="N90" s="216"/>
      <c r="O90" s="217"/>
      <c r="P90" s="218"/>
      <c r="Q90" s="219"/>
      <c r="R90" s="220"/>
      <c r="S90" s="221" t="s">
        <v>26</v>
      </c>
      <c r="T90" s="223"/>
      <c r="U90" s="149"/>
      <c r="V90" s="150"/>
      <c r="W90" s="168">
        <f t="shared" si="5"/>
        <v>240</v>
      </c>
      <c r="X90" s="157"/>
      <c r="Y90" s="171">
        <f t="shared" si="7"/>
        <v>0</v>
      </c>
      <c r="Z90" s="158"/>
      <c r="AA90" s="211"/>
    </row>
    <row r="91" spans="1:27" ht="32.1" customHeight="1" x14ac:dyDescent="0.2">
      <c r="A91" s="181">
        <v>79</v>
      </c>
      <c r="B91" s="182"/>
      <c r="C91" s="75" t="s">
        <v>303</v>
      </c>
      <c r="D91" s="44" t="s">
        <v>304</v>
      </c>
      <c r="E91" s="31" t="s">
        <v>295</v>
      </c>
      <c r="F91" s="3" t="s">
        <v>305</v>
      </c>
      <c r="G91" s="172" t="s">
        <v>306</v>
      </c>
      <c r="H91" s="178">
        <v>130</v>
      </c>
      <c r="I91" s="156">
        <v>48</v>
      </c>
      <c r="J91" s="213" t="s">
        <v>26</v>
      </c>
      <c r="K91" s="112" t="s">
        <v>26</v>
      </c>
      <c r="L91" s="214" t="s">
        <v>36</v>
      </c>
      <c r="M91" s="215"/>
      <c r="N91" s="216"/>
      <c r="O91" s="217"/>
      <c r="P91" s="218"/>
      <c r="Q91" s="219"/>
      <c r="R91" s="220"/>
      <c r="S91" s="221"/>
      <c r="T91" s="223"/>
      <c r="U91" s="149"/>
      <c r="V91" s="150"/>
      <c r="W91" s="168">
        <f t="shared" si="5"/>
        <v>130</v>
      </c>
      <c r="X91" s="157"/>
      <c r="Y91" s="171">
        <f t="shared" si="7"/>
        <v>0</v>
      </c>
      <c r="Z91" s="158"/>
      <c r="AA91" s="211"/>
    </row>
    <row r="92" spans="1:27" ht="32.1" customHeight="1" x14ac:dyDescent="0.2">
      <c r="A92" s="124">
        <v>80</v>
      </c>
      <c r="B92" s="125"/>
      <c r="C92" s="130" t="s">
        <v>307</v>
      </c>
      <c r="D92" s="44" t="s">
        <v>308</v>
      </c>
      <c r="E92" s="131" t="s">
        <v>295</v>
      </c>
      <c r="F92" s="132" t="s">
        <v>305</v>
      </c>
      <c r="G92" s="173" t="s">
        <v>299</v>
      </c>
      <c r="H92" s="124">
        <v>219.20000000000002</v>
      </c>
      <c r="I92" s="133">
        <v>48</v>
      </c>
      <c r="J92" s="213" t="s">
        <v>26</v>
      </c>
      <c r="K92" s="112" t="s">
        <v>26</v>
      </c>
      <c r="L92" s="214" t="s">
        <v>36</v>
      </c>
      <c r="M92" s="215"/>
      <c r="N92" s="216"/>
      <c r="O92" s="217"/>
      <c r="P92" s="218"/>
      <c r="Q92" s="219"/>
      <c r="R92" s="220"/>
      <c r="S92" s="221" t="s">
        <v>26</v>
      </c>
      <c r="T92" s="238"/>
      <c r="U92" s="134"/>
      <c r="V92" s="150"/>
      <c r="W92" s="124">
        <f t="shared" si="5"/>
        <v>219</v>
      </c>
      <c r="X92" s="135"/>
      <c r="Y92" s="136">
        <f t="shared" si="7"/>
        <v>0</v>
      </c>
      <c r="Z92" s="16"/>
      <c r="AA92" s="211"/>
    </row>
    <row r="93" spans="1:27" ht="32.1" customHeight="1" x14ac:dyDescent="0.2">
      <c r="A93" s="124">
        <v>81</v>
      </c>
      <c r="B93" s="125"/>
      <c r="C93" s="130" t="s">
        <v>309</v>
      </c>
      <c r="D93" s="44" t="s">
        <v>310</v>
      </c>
      <c r="E93" s="131" t="s">
        <v>295</v>
      </c>
      <c r="F93" s="137" t="s">
        <v>305</v>
      </c>
      <c r="G93" s="173" t="s">
        <v>302</v>
      </c>
      <c r="H93" s="124">
        <v>577.6</v>
      </c>
      <c r="I93" s="133">
        <v>48</v>
      </c>
      <c r="J93" s="213" t="s">
        <v>26</v>
      </c>
      <c r="K93" s="112" t="s">
        <v>26</v>
      </c>
      <c r="L93" s="214" t="s">
        <v>36</v>
      </c>
      <c r="M93" s="215"/>
      <c r="N93" s="216"/>
      <c r="O93" s="217"/>
      <c r="P93" s="218"/>
      <c r="Q93" s="219"/>
      <c r="R93" s="220"/>
      <c r="S93" s="221" t="s">
        <v>26</v>
      </c>
      <c r="T93" s="239"/>
      <c r="U93" s="134"/>
      <c r="V93" s="150"/>
      <c r="W93" s="124">
        <f t="shared" si="5"/>
        <v>578</v>
      </c>
      <c r="X93" s="135"/>
      <c r="Y93" s="136">
        <f t="shared" si="7"/>
        <v>0</v>
      </c>
      <c r="Z93" s="16"/>
      <c r="AA93" s="211"/>
    </row>
    <row r="94" spans="1:27" ht="32.1" customHeight="1" x14ac:dyDescent="0.2">
      <c r="A94" s="181">
        <v>82</v>
      </c>
      <c r="B94" s="182"/>
      <c r="C94" s="180" t="s">
        <v>311</v>
      </c>
      <c r="D94" s="231" t="s">
        <v>117</v>
      </c>
      <c r="E94" s="2"/>
      <c r="F94" s="3" t="s">
        <v>312</v>
      </c>
      <c r="G94" s="173" t="s">
        <v>313</v>
      </c>
      <c r="H94" s="178">
        <v>1401.2</v>
      </c>
      <c r="I94" s="156">
        <v>100</v>
      </c>
      <c r="J94" s="213" t="s">
        <v>26</v>
      </c>
      <c r="K94" s="5"/>
      <c r="L94" s="214"/>
      <c r="M94" s="215"/>
      <c r="N94" s="216"/>
      <c r="O94" s="217"/>
      <c r="P94" s="218"/>
      <c r="Q94" s="219"/>
      <c r="R94" s="220"/>
      <c r="S94" s="221"/>
      <c r="T94" s="223"/>
      <c r="U94" s="149"/>
      <c r="V94" s="150"/>
      <c r="W94" s="168">
        <f t="shared" si="5"/>
        <v>1401</v>
      </c>
      <c r="X94" s="157"/>
      <c r="Y94" s="171">
        <f>W94*X94</f>
        <v>0</v>
      </c>
      <c r="Z94" s="158"/>
      <c r="AA94" s="211"/>
    </row>
    <row r="95" spans="1:27" ht="32.1" customHeight="1" x14ac:dyDescent="0.2">
      <c r="A95" s="175">
        <v>83</v>
      </c>
      <c r="B95" s="176"/>
      <c r="C95" s="180" t="s">
        <v>314</v>
      </c>
      <c r="D95" s="44" t="s">
        <v>315</v>
      </c>
      <c r="E95" s="31" t="s">
        <v>57</v>
      </c>
      <c r="F95" s="64" t="s">
        <v>316</v>
      </c>
      <c r="G95" s="17" t="s">
        <v>317</v>
      </c>
      <c r="H95" s="178">
        <v>285.60000000000002</v>
      </c>
      <c r="I95" s="156">
        <v>144</v>
      </c>
      <c r="J95" s="213" t="s">
        <v>26</v>
      </c>
      <c r="K95" s="112" t="s">
        <v>26</v>
      </c>
      <c r="L95" s="214" t="s">
        <v>43</v>
      </c>
      <c r="M95" s="215"/>
      <c r="N95" s="216"/>
      <c r="O95" s="217"/>
      <c r="P95" s="218"/>
      <c r="Q95" s="219"/>
      <c r="R95" s="220"/>
      <c r="S95" s="221" t="s">
        <v>55</v>
      </c>
      <c r="T95" s="223"/>
      <c r="U95" s="149"/>
      <c r="V95" s="150"/>
      <c r="W95" s="168">
        <f t="shared" si="5"/>
        <v>286</v>
      </c>
      <c r="X95" s="157"/>
      <c r="Y95" s="171">
        <f>W95*X95</f>
        <v>0</v>
      </c>
      <c r="Z95" s="158"/>
      <c r="AA95" s="211"/>
    </row>
    <row r="96" spans="1:27" ht="32.1" customHeight="1" x14ac:dyDescent="0.2">
      <c r="A96" s="308">
        <v>84</v>
      </c>
      <c r="B96" s="299"/>
      <c r="C96" s="339" t="s">
        <v>318</v>
      </c>
      <c r="D96" s="44" t="s">
        <v>319</v>
      </c>
      <c r="E96" s="31" t="s">
        <v>33</v>
      </c>
      <c r="F96" s="3" t="s">
        <v>320</v>
      </c>
      <c r="G96" s="173" t="s">
        <v>321</v>
      </c>
      <c r="H96" s="340">
        <v>522.4</v>
      </c>
      <c r="I96" s="302">
        <v>72</v>
      </c>
      <c r="J96" s="213" t="s">
        <v>26</v>
      </c>
      <c r="K96" s="112" t="s">
        <v>26</v>
      </c>
      <c r="L96" s="214" t="s">
        <v>36</v>
      </c>
      <c r="M96" s="215"/>
      <c r="N96" s="216"/>
      <c r="O96" s="217"/>
      <c r="P96" s="218"/>
      <c r="Q96" s="219"/>
      <c r="R96" s="220"/>
      <c r="S96" s="221" t="s">
        <v>55</v>
      </c>
      <c r="T96" s="326"/>
      <c r="U96" s="293"/>
      <c r="V96" s="294"/>
      <c r="W96" s="325">
        <f t="shared" si="5"/>
        <v>522</v>
      </c>
      <c r="X96" s="305"/>
      <c r="Y96" s="338">
        <f>W96*X96</f>
        <v>0</v>
      </c>
      <c r="Z96" s="303"/>
      <c r="AA96" s="211"/>
    </row>
    <row r="97" spans="1:27" ht="32.1" customHeight="1" x14ac:dyDescent="0.2">
      <c r="A97" s="308"/>
      <c r="B97" s="299"/>
      <c r="C97" s="339"/>
      <c r="D97" s="44" t="s">
        <v>322</v>
      </c>
      <c r="E97" s="31" t="s">
        <v>57</v>
      </c>
      <c r="F97" s="64" t="s">
        <v>323</v>
      </c>
      <c r="G97" s="172" t="s">
        <v>324</v>
      </c>
      <c r="H97" s="341"/>
      <c r="I97" s="302"/>
      <c r="J97" s="213" t="s">
        <v>26</v>
      </c>
      <c r="K97" s="112" t="s">
        <v>26</v>
      </c>
      <c r="L97" s="214" t="s">
        <v>36</v>
      </c>
      <c r="M97" s="215"/>
      <c r="N97" s="216"/>
      <c r="O97" s="217"/>
      <c r="P97" s="218"/>
      <c r="Q97" s="219"/>
      <c r="R97" s="220"/>
      <c r="S97" s="221"/>
      <c r="T97" s="326"/>
      <c r="U97" s="293"/>
      <c r="V97" s="294"/>
      <c r="W97" s="325">
        <f t="shared" si="5"/>
        <v>0</v>
      </c>
      <c r="X97" s="305"/>
      <c r="Y97" s="338"/>
      <c r="Z97" s="303"/>
      <c r="AA97" s="211"/>
    </row>
    <row r="98" spans="1:27" ht="32.1" customHeight="1" x14ac:dyDescent="0.2">
      <c r="A98" s="181">
        <v>85</v>
      </c>
      <c r="B98" s="182"/>
      <c r="C98" s="9" t="s">
        <v>325</v>
      </c>
      <c r="D98" s="44" t="s">
        <v>326</v>
      </c>
      <c r="E98" s="31" t="s">
        <v>29</v>
      </c>
      <c r="F98" s="64" t="s">
        <v>327</v>
      </c>
      <c r="G98" s="172" t="s">
        <v>238</v>
      </c>
      <c r="H98" s="178">
        <v>127.60000000000001</v>
      </c>
      <c r="I98" s="156">
        <v>72</v>
      </c>
      <c r="J98" s="213" t="s">
        <v>26</v>
      </c>
      <c r="K98" s="112" t="s">
        <v>26</v>
      </c>
      <c r="L98" s="214" t="s">
        <v>36</v>
      </c>
      <c r="M98" s="215"/>
      <c r="N98" s="216"/>
      <c r="O98" s="217"/>
      <c r="P98" s="218"/>
      <c r="Q98" s="219"/>
      <c r="R98" s="220"/>
      <c r="S98" s="221"/>
      <c r="T98" s="223"/>
      <c r="U98" s="149"/>
      <c r="V98" s="150"/>
      <c r="W98" s="168">
        <f t="shared" si="5"/>
        <v>128</v>
      </c>
      <c r="X98" s="157"/>
      <c r="Y98" s="171">
        <f>W98*X98</f>
        <v>0</v>
      </c>
      <c r="Z98" s="158"/>
      <c r="AA98" s="211"/>
    </row>
    <row r="99" spans="1:27" ht="32.1" customHeight="1" x14ac:dyDescent="0.2">
      <c r="A99" s="181">
        <v>86</v>
      </c>
      <c r="B99" s="182"/>
      <c r="C99" s="180" t="s">
        <v>328</v>
      </c>
      <c r="D99" s="44" t="s">
        <v>329</v>
      </c>
      <c r="E99" s="31" t="s">
        <v>57</v>
      </c>
      <c r="F99" s="64" t="s">
        <v>330</v>
      </c>
      <c r="G99" s="172" t="s">
        <v>331</v>
      </c>
      <c r="H99" s="178">
        <v>197.20000000000002</v>
      </c>
      <c r="I99" s="156">
        <v>54</v>
      </c>
      <c r="J99" s="213" t="s">
        <v>26</v>
      </c>
      <c r="K99" s="112" t="s">
        <v>26</v>
      </c>
      <c r="L99" s="214" t="s">
        <v>120</v>
      </c>
      <c r="M99" s="215"/>
      <c r="N99" s="216"/>
      <c r="O99" s="217"/>
      <c r="P99" s="218"/>
      <c r="Q99" s="219"/>
      <c r="R99" s="220"/>
      <c r="S99" s="221" t="s">
        <v>55</v>
      </c>
      <c r="T99" s="223"/>
      <c r="U99" s="149"/>
      <c r="V99" s="150"/>
      <c r="W99" s="168">
        <f t="shared" si="5"/>
        <v>197</v>
      </c>
      <c r="X99" s="157"/>
      <c r="Y99" s="171">
        <f>W99*X99</f>
        <v>0</v>
      </c>
      <c r="Z99" s="158"/>
      <c r="AA99" s="211"/>
    </row>
    <row r="100" spans="1:27" ht="32.1" customHeight="1" x14ac:dyDescent="0.2">
      <c r="A100" s="175">
        <v>87</v>
      </c>
      <c r="B100" s="176"/>
      <c r="C100" s="180" t="s">
        <v>332</v>
      </c>
      <c r="D100" s="44" t="s">
        <v>333</v>
      </c>
      <c r="E100" s="31" t="s">
        <v>40</v>
      </c>
      <c r="F100" s="3" t="s">
        <v>334</v>
      </c>
      <c r="G100" s="173" t="s">
        <v>335</v>
      </c>
      <c r="H100" s="168">
        <v>144.80000000000001</v>
      </c>
      <c r="I100" s="156">
        <v>144</v>
      </c>
      <c r="J100" s="213" t="s">
        <v>26</v>
      </c>
      <c r="K100" s="112" t="s">
        <v>26</v>
      </c>
      <c r="L100" s="214" t="s">
        <v>43</v>
      </c>
      <c r="M100" s="215"/>
      <c r="N100" s="216"/>
      <c r="O100" s="217"/>
      <c r="P100" s="218"/>
      <c r="Q100" s="219"/>
      <c r="R100" s="220"/>
      <c r="S100" s="221" t="s">
        <v>55</v>
      </c>
      <c r="T100" s="240"/>
      <c r="U100" s="149"/>
      <c r="V100" s="150"/>
      <c r="W100" s="168">
        <f t="shared" si="5"/>
        <v>145</v>
      </c>
      <c r="X100" s="157"/>
      <c r="Y100" s="171">
        <f>W100*X100</f>
        <v>0</v>
      </c>
      <c r="Z100" s="158"/>
      <c r="AA100" s="211"/>
    </row>
    <row r="101" spans="1:27" ht="32.1" customHeight="1" x14ac:dyDescent="0.2">
      <c r="A101" s="175">
        <v>88</v>
      </c>
      <c r="B101" s="176"/>
      <c r="C101" s="180" t="s">
        <v>336</v>
      </c>
      <c r="D101" s="44" t="s">
        <v>337</v>
      </c>
      <c r="E101" s="31" t="s">
        <v>33</v>
      </c>
      <c r="F101" s="3" t="s">
        <v>338</v>
      </c>
      <c r="G101" s="173" t="s">
        <v>339</v>
      </c>
      <c r="H101" s="168">
        <v>202.4</v>
      </c>
      <c r="I101" s="156">
        <v>72</v>
      </c>
      <c r="J101" s="213" t="s">
        <v>26</v>
      </c>
      <c r="K101" s="112" t="s">
        <v>26</v>
      </c>
      <c r="L101" s="214" t="s">
        <v>36</v>
      </c>
      <c r="M101" s="215"/>
      <c r="N101" s="216"/>
      <c r="O101" s="217"/>
      <c r="P101" s="218"/>
      <c r="Q101" s="219"/>
      <c r="R101" s="220"/>
      <c r="S101" s="221" t="s">
        <v>55</v>
      </c>
      <c r="T101" s="223"/>
      <c r="U101" s="149"/>
      <c r="V101" s="150"/>
      <c r="W101" s="168">
        <f t="shared" si="5"/>
        <v>202</v>
      </c>
      <c r="X101" s="157"/>
      <c r="Y101" s="171">
        <f>W101*X101</f>
        <v>0</v>
      </c>
      <c r="Z101" s="158"/>
      <c r="AA101" s="211"/>
    </row>
    <row r="102" spans="1:27" ht="32.1" customHeight="1" x14ac:dyDescent="0.2">
      <c r="A102" s="175">
        <v>89</v>
      </c>
      <c r="B102" s="176"/>
      <c r="C102" s="180" t="s">
        <v>340</v>
      </c>
      <c r="D102" s="44" t="s">
        <v>341</v>
      </c>
      <c r="E102" s="31" t="s">
        <v>40</v>
      </c>
      <c r="F102" s="64" t="s">
        <v>342</v>
      </c>
      <c r="G102" s="172" t="s">
        <v>343</v>
      </c>
      <c r="H102" s="168">
        <v>111.2</v>
      </c>
      <c r="I102" s="156">
        <v>280</v>
      </c>
      <c r="J102" s="213" t="s">
        <v>26</v>
      </c>
      <c r="K102" s="112" t="s">
        <v>26</v>
      </c>
      <c r="L102" s="214" t="s">
        <v>43</v>
      </c>
      <c r="M102" s="215"/>
      <c r="N102" s="216"/>
      <c r="O102" s="217"/>
      <c r="P102" s="218"/>
      <c r="Q102" s="219"/>
      <c r="R102" s="220"/>
      <c r="S102" s="221"/>
      <c r="T102" s="222"/>
      <c r="U102" s="149"/>
      <c r="V102" s="150"/>
      <c r="W102" s="168">
        <f t="shared" si="5"/>
        <v>111</v>
      </c>
      <c r="X102" s="157"/>
      <c r="Y102" s="171">
        <f>W102*X102</f>
        <v>0</v>
      </c>
      <c r="Z102" s="158"/>
      <c r="AA102" s="211"/>
    </row>
    <row r="103" spans="1:27" ht="32.1" customHeight="1" x14ac:dyDescent="0.2">
      <c r="A103" s="290" t="str">
        <f>"Condiments = "&amp;DOLLAR(SUM(Y104:Y133),2)</f>
        <v>Condiments = $0.00</v>
      </c>
      <c r="B103" s="290"/>
      <c r="C103" s="290"/>
      <c r="D103" s="103"/>
      <c r="E103" s="95"/>
      <c r="F103" s="96"/>
      <c r="G103" s="97"/>
      <c r="H103" s="98"/>
      <c r="I103" s="99"/>
      <c r="J103" s="232"/>
      <c r="K103" s="233"/>
      <c r="L103" s="100"/>
      <c r="M103" s="100"/>
      <c r="N103" s="100"/>
      <c r="O103" s="100"/>
      <c r="P103" s="100"/>
      <c r="Q103" s="100"/>
      <c r="R103" s="100"/>
      <c r="S103" s="101"/>
      <c r="T103" s="234"/>
      <c r="U103" s="235"/>
      <c r="V103" s="99"/>
      <c r="W103" s="98"/>
      <c r="X103" s="236"/>
      <c r="Y103" s="127"/>
      <c r="Z103" s="105"/>
      <c r="AA103" s="211"/>
    </row>
    <row r="104" spans="1:27" ht="32.1" customHeight="1" x14ac:dyDescent="0.2">
      <c r="A104" s="185">
        <v>90</v>
      </c>
      <c r="B104" s="182"/>
      <c r="C104" s="183" t="s">
        <v>344</v>
      </c>
      <c r="D104" s="48" t="s">
        <v>345</v>
      </c>
      <c r="E104" s="31" t="s">
        <v>295</v>
      </c>
      <c r="F104" s="32" t="s">
        <v>346</v>
      </c>
      <c r="G104" s="170" t="s">
        <v>347</v>
      </c>
      <c r="H104" s="151">
        <v>112</v>
      </c>
      <c r="I104" s="156">
        <v>6</v>
      </c>
      <c r="J104" s="241" t="s">
        <v>26</v>
      </c>
      <c r="K104" s="112" t="s">
        <v>26</v>
      </c>
      <c r="L104" s="214"/>
      <c r="M104" s="215"/>
      <c r="N104" s="216"/>
      <c r="O104" s="217"/>
      <c r="P104" s="218"/>
      <c r="Q104" s="219"/>
      <c r="R104" s="220"/>
      <c r="S104" s="221"/>
      <c r="T104" s="240"/>
      <c r="U104" s="149"/>
      <c r="V104" s="150"/>
      <c r="W104" s="151">
        <f t="shared" si="5"/>
        <v>112</v>
      </c>
      <c r="X104" s="157"/>
      <c r="Y104" s="153">
        <f t="shared" ref="Y104:Y145" si="8">W104*X104</f>
        <v>0</v>
      </c>
      <c r="Z104" s="158"/>
      <c r="AA104" s="211"/>
    </row>
    <row r="105" spans="1:27" ht="32.1" customHeight="1" x14ac:dyDescent="0.2">
      <c r="A105" s="184">
        <v>91</v>
      </c>
      <c r="B105" s="176"/>
      <c r="C105" s="183" t="s">
        <v>348</v>
      </c>
      <c r="D105" s="44" t="s">
        <v>349</v>
      </c>
      <c r="E105" s="31" t="s">
        <v>295</v>
      </c>
      <c r="F105" s="32" t="s">
        <v>350</v>
      </c>
      <c r="G105" s="170" t="s">
        <v>347</v>
      </c>
      <c r="H105" s="151">
        <v>727.2</v>
      </c>
      <c r="I105" s="156">
        <v>1000</v>
      </c>
      <c r="J105" s="241" t="s">
        <v>26</v>
      </c>
      <c r="K105" s="112" t="s">
        <v>26</v>
      </c>
      <c r="L105" s="214"/>
      <c r="M105" s="215"/>
      <c r="N105" s="216"/>
      <c r="O105" s="217"/>
      <c r="P105" s="218"/>
      <c r="Q105" s="219"/>
      <c r="R105" s="220"/>
      <c r="S105" s="221"/>
      <c r="T105" s="240"/>
      <c r="U105" s="149"/>
      <c r="V105" s="150"/>
      <c r="W105" s="151">
        <f t="shared" si="5"/>
        <v>727</v>
      </c>
      <c r="X105" s="157"/>
      <c r="Y105" s="153">
        <f t="shared" si="8"/>
        <v>0</v>
      </c>
      <c r="Z105" s="158"/>
      <c r="AA105" s="211"/>
    </row>
    <row r="106" spans="1:27" ht="32.1" customHeight="1" x14ac:dyDescent="0.2">
      <c r="A106" s="184">
        <v>92</v>
      </c>
      <c r="B106" s="176"/>
      <c r="C106" s="76" t="s">
        <v>351</v>
      </c>
      <c r="D106" s="54" t="s">
        <v>352</v>
      </c>
      <c r="E106" s="2" t="s">
        <v>45</v>
      </c>
      <c r="F106" s="155" t="s">
        <v>353</v>
      </c>
      <c r="G106" s="154"/>
      <c r="H106" s="151">
        <v>252</v>
      </c>
      <c r="I106" s="156">
        <v>100</v>
      </c>
      <c r="J106" s="241" t="s">
        <v>26</v>
      </c>
      <c r="K106" s="112" t="s">
        <v>26</v>
      </c>
      <c r="L106" s="214"/>
      <c r="M106" s="215"/>
      <c r="N106" s="216"/>
      <c r="O106" s="217"/>
      <c r="P106" s="218"/>
      <c r="Q106" s="219"/>
      <c r="R106" s="220"/>
      <c r="S106" s="221"/>
      <c r="T106" s="242"/>
      <c r="U106" s="149"/>
      <c r="V106" s="150"/>
      <c r="W106" s="151">
        <f t="shared" si="5"/>
        <v>252</v>
      </c>
      <c r="X106" s="152"/>
      <c r="Y106" s="153">
        <f t="shared" si="8"/>
        <v>0</v>
      </c>
      <c r="Z106" s="158"/>
      <c r="AA106" s="211"/>
    </row>
    <row r="107" spans="1:27" ht="32.1" customHeight="1" x14ac:dyDescent="0.2">
      <c r="A107" s="184">
        <v>93</v>
      </c>
      <c r="B107" s="176"/>
      <c r="C107" s="18" t="s">
        <v>354</v>
      </c>
      <c r="D107" s="54" t="s">
        <v>355</v>
      </c>
      <c r="E107" s="2" t="s">
        <v>45</v>
      </c>
      <c r="F107" s="155" t="s">
        <v>353</v>
      </c>
      <c r="G107" s="154"/>
      <c r="H107" s="151">
        <v>191.20000000000002</v>
      </c>
      <c r="I107" s="156">
        <v>100</v>
      </c>
      <c r="J107" s="241" t="s">
        <v>26</v>
      </c>
      <c r="K107" s="112" t="s">
        <v>26</v>
      </c>
      <c r="L107" s="214"/>
      <c r="M107" s="215"/>
      <c r="N107" s="216"/>
      <c r="O107" s="217"/>
      <c r="P107" s="218"/>
      <c r="Q107" s="219"/>
      <c r="R107" s="220"/>
      <c r="S107" s="221"/>
      <c r="T107" s="242"/>
      <c r="U107" s="149"/>
      <c r="V107" s="150"/>
      <c r="W107" s="151">
        <f t="shared" si="5"/>
        <v>191</v>
      </c>
      <c r="X107" s="152"/>
      <c r="Y107" s="153">
        <f t="shared" si="8"/>
        <v>0</v>
      </c>
      <c r="Z107" s="158"/>
      <c r="AA107" s="211"/>
    </row>
    <row r="108" spans="1:27" ht="32.1" customHeight="1" x14ac:dyDescent="0.2">
      <c r="A108" s="184">
        <v>94</v>
      </c>
      <c r="B108" s="176"/>
      <c r="C108" s="76" t="s">
        <v>356</v>
      </c>
      <c r="D108" s="54" t="s">
        <v>357</v>
      </c>
      <c r="E108" s="2" t="s">
        <v>45</v>
      </c>
      <c r="F108" s="155" t="s">
        <v>353</v>
      </c>
      <c r="G108" s="154"/>
      <c r="H108" s="151">
        <v>242.4</v>
      </c>
      <c r="I108" s="156">
        <v>100</v>
      </c>
      <c r="J108" s="241" t="s">
        <v>26</v>
      </c>
      <c r="K108" s="112" t="s">
        <v>26</v>
      </c>
      <c r="L108" s="214"/>
      <c r="M108" s="215"/>
      <c r="N108" s="216"/>
      <c r="O108" s="217"/>
      <c r="P108" s="218"/>
      <c r="Q108" s="219"/>
      <c r="R108" s="220"/>
      <c r="S108" s="221"/>
      <c r="T108" s="242"/>
      <c r="U108" s="149"/>
      <c r="V108" s="150"/>
      <c r="W108" s="151">
        <f t="shared" si="5"/>
        <v>242</v>
      </c>
      <c r="X108" s="152"/>
      <c r="Y108" s="153">
        <f t="shared" si="8"/>
        <v>0</v>
      </c>
      <c r="Z108" s="158"/>
      <c r="AA108" s="211"/>
    </row>
    <row r="109" spans="1:27" ht="32.1" customHeight="1" x14ac:dyDescent="0.2">
      <c r="A109" s="184">
        <v>95</v>
      </c>
      <c r="B109" s="176"/>
      <c r="C109" s="76" t="s">
        <v>358</v>
      </c>
      <c r="D109" s="54" t="s">
        <v>359</v>
      </c>
      <c r="E109" s="2" t="s">
        <v>45</v>
      </c>
      <c r="F109" s="155" t="s">
        <v>353</v>
      </c>
      <c r="G109" s="154"/>
      <c r="H109" s="151">
        <v>434.8</v>
      </c>
      <c r="I109" s="156">
        <v>100</v>
      </c>
      <c r="J109" s="241" t="s">
        <v>26</v>
      </c>
      <c r="K109" s="112" t="s">
        <v>26</v>
      </c>
      <c r="L109" s="214"/>
      <c r="M109" s="215"/>
      <c r="N109" s="216"/>
      <c r="O109" s="217"/>
      <c r="P109" s="218"/>
      <c r="Q109" s="219"/>
      <c r="R109" s="220"/>
      <c r="S109" s="221"/>
      <c r="T109" s="242"/>
      <c r="U109" s="149"/>
      <c r="V109" s="150"/>
      <c r="W109" s="151">
        <f t="shared" si="5"/>
        <v>435</v>
      </c>
      <c r="X109" s="152"/>
      <c r="Y109" s="153">
        <f t="shared" si="8"/>
        <v>0</v>
      </c>
      <c r="Z109" s="158"/>
      <c r="AA109" s="211"/>
    </row>
    <row r="110" spans="1:27" ht="32.1" customHeight="1" x14ac:dyDescent="0.2">
      <c r="A110" s="184">
        <v>96</v>
      </c>
      <c r="B110" s="176"/>
      <c r="C110" s="76" t="s">
        <v>360</v>
      </c>
      <c r="D110" s="44" t="s">
        <v>361</v>
      </c>
      <c r="E110" s="2" t="s">
        <v>45</v>
      </c>
      <c r="F110" s="155" t="s">
        <v>353</v>
      </c>
      <c r="G110" s="154"/>
      <c r="H110" s="151">
        <v>190.4</v>
      </c>
      <c r="I110" s="156">
        <v>100</v>
      </c>
      <c r="J110" s="241" t="s">
        <v>26</v>
      </c>
      <c r="K110" s="112" t="s">
        <v>26</v>
      </c>
      <c r="L110" s="214"/>
      <c r="M110" s="215"/>
      <c r="N110" s="216"/>
      <c r="O110" s="217"/>
      <c r="P110" s="218"/>
      <c r="Q110" s="219"/>
      <c r="R110" s="220"/>
      <c r="S110" s="221"/>
      <c r="T110" s="242"/>
      <c r="U110" s="149"/>
      <c r="V110" s="150"/>
      <c r="W110" s="151">
        <f t="shared" si="5"/>
        <v>190</v>
      </c>
      <c r="X110" s="152"/>
      <c r="Y110" s="153">
        <f t="shared" si="8"/>
        <v>0</v>
      </c>
      <c r="Z110" s="158"/>
      <c r="AA110" s="211"/>
    </row>
    <row r="111" spans="1:27" ht="32.1" customHeight="1" x14ac:dyDescent="0.2">
      <c r="A111" s="184">
        <v>97</v>
      </c>
      <c r="B111" s="176"/>
      <c r="C111" s="18" t="s">
        <v>362</v>
      </c>
      <c r="D111" s="54" t="s">
        <v>363</v>
      </c>
      <c r="E111" s="2" t="s">
        <v>45</v>
      </c>
      <c r="F111" s="155" t="s">
        <v>353</v>
      </c>
      <c r="G111" s="154"/>
      <c r="H111" s="151">
        <v>120.80000000000001</v>
      </c>
      <c r="I111" s="156">
        <v>100</v>
      </c>
      <c r="J111" s="241" t="s">
        <v>26</v>
      </c>
      <c r="K111" s="112" t="s">
        <v>26</v>
      </c>
      <c r="L111" s="214"/>
      <c r="M111" s="215"/>
      <c r="N111" s="216"/>
      <c r="O111" s="217"/>
      <c r="P111" s="218"/>
      <c r="Q111" s="219"/>
      <c r="R111" s="220"/>
      <c r="S111" s="221"/>
      <c r="T111" s="242"/>
      <c r="U111" s="149"/>
      <c r="V111" s="150"/>
      <c r="W111" s="151">
        <f t="shared" si="5"/>
        <v>121</v>
      </c>
      <c r="X111" s="152"/>
      <c r="Y111" s="153">
        <f t="shared" si="8"/>
        <v>0</v>
      </c>
      <c r="Z111" s="158"/>
      <c r="AA111" s="211"/>
    </row>
    <row r="112" spans="1:27" ht="32.1" customHeight="1" x14ac:dyDescent="0.2">
      <c r="A112" s="184">
        <v>98</v>
      </c>
      <c r="B112" s="176"/>
      <c r="C112" s="76" t="s">
        <v>364</v>
      </c>
      <c r="D112" s="44" t="s">
        <v>365</v>
      </c>
      <c r="E112" s="2" t="s">
        <v>45</v>
      </c>
      <c r="F112" s="155" t="s">
        <v>353</v>
      </c>
      <c r="G112" s="154"/>
      <c r="H112" s="151">
        <v>284.8</v>
      </c>
      <c r="I112" s="156">
        <v>100</v>
      </c>
      <c r="J112" s="241" t="s">
        <v>26</v>
      </c>
      <c r="K112" s="112" t="s">
        <v>26</v>
      </c>
      <c r="L112" s="214"/>
      <c r="M112" s="215"/>
      <c r="N112" s="216"/>
      <c r="O112" s="217"/>
      <c r="P112" s="218"/>
      <c r="Q112" s="219"/>
      <c r="R112" s="220"/>
      <c r="S112" s="221"/>
      <c r="T112" s="242"/>
      <c r="U112" s="149"/>
      <c r="V112" s="150"/>
      <c r="W112" s="151">
        <f t="shared" si="5"/>
        <v>285</v>
      </c>
      <c r="X112" s="152"/>
      <c r="Y112" s="153">
        <f t="shared" si="8"/>
        <v>0</v>
      </c>
      <c r="Z112" s="158"/>
      <c r="AA112" s="211"/>
    </row>
    <row r="113" spans="1:27" ht="32.1" customHeight="1" x14ac:dyDescent="0.2">
      <c r="A113" s="185">
        <v>99</v>
      </c>
      <c r="B113" s="182"/>
      <c r="C113" s="183" t="s">
        <v>366</v>
      </c>
      <c r="D113" s="231" t="s">
        <v>117</v>
      </c>
      <c r="E113" s="2"/>
      <c r="F113" s="155" t="s">
        <v>279</v>
      </c>
      <c r="G113" s="170" t="s">
        <v>367</v>
      </c>
      <c r="H113" s="151">
        <v>136.80000000000001</v>
      </c>
      <c r="I113" s="156">
        <v>10</v>
      </c>
      <c r="J113" s="241" t="s">
        <v>26</v>
      </c>
      <c r="K113" s="5"/>
      <c r="L113" s="214"/>
      <c r="M113" s="215"/>
      <c r="N113" s="216"/>
      <c r="O113" s="217"/>
      <c r="P113" s="218"/>
      <c r="Q113" s="219"/>
      <c r="R113" s="220"/>
      <c r="S113" s="221"/>
      <c r="T113" s="242"/>
      <c r="U113" s="149"/>
      <c r="V113" s="150"/>
      <c r="W113" s="151">
        <f t="shared" si="5"/>
        <v>137</v>
      </c>
      <c r="X113" s="152"/>
      <c r="Y113" s="153">
        <f t="shared" si="8"/>
        <v>0</v>
      </c>
      <c r="Z113" s="158"/>
      <c r="AA113" s="211"/>
    </row>
    <row r="114" spans="1:27" ht="32.1" customHeight="1" x14ac:dyDescent="0.2">
      <c r="A114" s="184">
        <v>100</v>
      </c>
      <c r="B114" s="176"/>
      <c r="C114" s="183" t="s">
        <v>368</v>
      </c>
      <c r="D114" s="231" t="s">
        <v>117</v>
      </c>
      <c r="E114" s="2"/>
      <c r="F114" s="155" t="s">
        <v>369</v>
      </c>
      <c r="G114" s="170" t="s">
        <v>367</v>
      </c>
      <c r="H114" s="151">
        <v>147.20000000000002</v>
      </c>
      <c r="I114" s="156">
        <v>250</v>
      </c>
      <c r="J114" s="241" t="s">
        <v>26</v>
      </c>
      <c r="K114" s="5"/>
      <c r="L114" s="214"/>
      <c r="M114" s="215"/>
      <c r="N114" s="216"/>
      <c r="O114" s="217"/>
      <c r="P114" s="218"/>
      <c r="Q114" s="219"/>
      <c r="R114" s="220"/>
      <c r="S114" s="221"/>
      <c r="T114" s="242"/>
      <c r="U114" s="149"/>
      <c r="V114" s="150"/>
      <c r="W114" s="151">
        <f t="shared" si="5"/>
        <v>147</v>
      </c>
      <c r="X114" s="152"/>
      <c r="Y114" s="153">
        <f>W114*X114</f>
        <v>0</v>
      </c>
      <c r="Z114" s="158"/>
      <c r="AA114" s="211"/>
    </row>
    <row r="115" spans="1:27" ht="32.1" customHeight="1" x14ac:dyDescent="0.2">
      <c r="A115" s="185">
        <v>101</v>
      </c>
      <c r="B115" s="182"/>
      <c r="C115" s="183" t="s">
        <v>370</v>
      </c>
      <c r="D115" s="44" t="s">
        <v>371</v>
      </c>
      <c r="E115" s="31" t="s">
        <v>372</v>
      </c>
      <c r="F115" s="155" t="s">
        <v>373</v>
      </c>
      <c r="G115" s="170"/>
      <c r="H115" s="151">
        <v>62</v>
      </c>
      <c r="I115" s="156">
        <v>3</v>
      </c>
      <c r="J115" s="241" t="s">
        <v>26</v>
      </c>
      <c r="K115" s="112" t="s">
        <v>26</v>
      </c>
      <c r="L115" s="214"/>
      <c r="M115" s="215"/>
      <c r="N115" s="216"/>
      <c r="O115" s="217"/>
      <c r="P115" s="218"/>
      <c r="Q115" s="219"/>
      <c r="R115" s="220"/>
      <c r="S115" s="221"/>
      <c r="T115" s="242"/>
      <c r="U115" s="149"/>
      <c r="V115" s="150"/>
      <c r="W115" s="151">
        <f t="shared" si="5"/>
        <v>62</v>
      </c>
      <c r="X115" s="152"/>
      <c r="Y115" s="153">
        <f t="shared" si="8"/>
        <v>0</v>
      </c>
      <c r="Z115" s="158"/>
      <c r="AA115" s="211"/>
    </row>
    <row r="116" spans="1:27" ht="32.1" customHeight="1" x14ac:dyDescent="0.2">
      <c r="A116" s="184">
        <v>102</v>
      </c>
      <c r="B116" s="176"/>
      <c r="C116" s="183" t="s">
        <v>374</v>
      </c>
      <c r="D116" s="44" t="s">
        <v>375</v>
      </c>
      <c r="E116" s="2" t="s">
        <v>372</v>
      </c>
      <c r="F116" s="155" t="s">
        <v>373</v>
      </c>
      <c r="G116" s="170"/>
      <c r="H116" s="151">
        <v>530.4</v>
      </c>
      <c r="I116" s="156">
        <v>3</v>
      </c>
      <c r="J116" s="241" t="s">
        <v>26</v>
      </c>
      <c r="K116" s="112" t="s">
        <v>26</v>
      </c>
      <c r="L116" s="214"/>
      <c r="M116" s="215"/>
      <c r="N116" s="216"/>
      <c r="O116" s="217"/>
      <c r="P116" s="218"/>
      <c r="Q116" s="219"/>
      <c r="R116" s="220"/>
      <c r="S116" s="221"/>
      <c r="T116" s="242"/>
      <c r="U116" s="149"/>
      <c r="V116" s="150"/>
      <c r="W116" s="151">
        <f t="shared" si="5"/>
        <v>530</v>
      </c>
      <c r="X116" s="152"/>
      <c r="Y116" s="153">
        <f t="shared" si="8"/>
        <v>0</v>
      </c>
      <c r="Z116" s="158"/>
      <c r="AA116" s="211"/>
    </row>
    <row r="117" spans="1:27" ht="32.1" customHeight="1" x14ac:dyDescent="0.2">
      <c r="A117" s="185">
        <v>103</v>
      </c>
      <c r="B117" s="182"/>
      <c r="C117" s="183" t="s">
        <v>376</v>
      </c>
      <c r="D117" s="44" t="s">
        <v>377</v>
      </c>
      <c r="E117" s="2" t="s">
        <v>372</v>
      </c>
      <c r="F117" s="155" t="s">
        <v>373</v>
      </c>
      <c r="G117" s="170"/>
      <c r="H117" s="151">
        <v>98.800000000000011</v>
      </c>
      <c r="I117" s="156">
        <v>3</v>
      </c>
      <c r="J117" s="241" t="s">
        <v>26</v>
      </c>
      <c r="K117" s="112" t="s">
        <v>26</v>
      </c>
      <c r="L117" s="214"/>
      <c r="M117" s="215"/>
      <c r="N117" s="216"/>
      <c r="O117" s="217"/>
      <c r="P117" s="218"/>
      <c r="Q117" s="219"/>
      <c r="R117" s="220"/>
      <c r="S117" s="221"/>
      <c r="T117" s="242"/>
      <c r="U117" s="149"/>
      <c r="V117" s="150"/>
      <c r="W117" s="151">
        <f t="shared" si="5"/>
        <v>99</v>
      </c>
      <c r="X117" s="152"/>
      <c r="Y117" s="153">
        <f t="shared" si="8"/>
        <v>0</v>
      </c>
      <c r="Z117" s="158"/>
      <c r="AA117" s="211"/>
    </row>
    <row r="118" spans="1:27" ht="32.1" customHeight="1" x14ac:dyDescent="0.2">
      <c r="A118" s="184">
        <v>104</v>
      </c>
      <c r="B118" s="176"/>
      <c r="C118" s="183" t="s">
        <v>378</v>
      </c>
      <c r="D118" s="44" t="s">
        <v>379</v>
      </c>
      <c r="E118" s="2" t="s">
        <v>372</v>
      </c>
      <c r="F118" s="155" t="s">
        <v>373</v>
      </c>
      <c r="G118" s="170"/>
      <c r="H118" s="151">
        <v>141.20000000000002</v>
      </c>
      <c r="I118" s="156">
        <v>3</v>
      </c>
      <c r="J118" s="241" t="s">
        <v>26</v>
      </c>
      <c r="K118" s="112" t="s">
        <v>26</v>
      </c>
      <c r="L118" s="214"/>
      <c r="M118" s="215"/>
      <c r="N118" s="216"/>
      <c r="O118" s="217"/>
      <c r="P118" s="218"/>
      <c r="Q118" s="219"/>
      <c r="R118" s="220"/>
      <c r="S118" s="221"/>
      <c r="T118" s="242"/>
      <c r="U118" s="149"/>
      <c r="V118" s="150"/>
      <c r="W118" s="151">
        <f t="shared" si="5"/>
        <v>141</v>
      </c>
      <c r="X118" s="152"/>
      <c r="Y118" s="153">
        <f t="shared" si="8"/>
        <v>0</v>
      </c>
      <c r="Z118" s="158"/>
      <c r="AA118" s="211"/>
    </row>
    <row r="119" spans="1:27" ht="32.1" customHeight="1" x14ac:dyDescent="0.2">
      <c r="A119" s="181">
        <v>105</v>
      </c>
      <c r="B119" s="285"/>
      <c r="C119" s="179" t="s">
        <v>380</v>
      </c>
      <c r="D119" s="231" t="s">
        <v>117</v>
      </c>
      <c r="E119" s="2"/>
      <c r="F119" s="155" t="s">
        <v>1203</v>
      </c>
      <c r="G119" s="170" t="s">
        <v>381</v>
      </c>
      <c r="H119" s="151">
        <v>27.200000000000003</v>
      </c>
      <c r="I119" s="156">
        <v>200</v>
      </c>
      <c r="J119" s="241" t="s">
        <v>26</v>
      </c>
      <c r="K119" s="5"/>
      <c r="L119" s="214"/>
      <c r="M119" s="215"/>
      <c r="N119" s="216"/>
      <c r="O119" s="217"/>
      <c r="P119" s="218"/>
      <c r="Q119" s="219"/>
      <c r="R119" s="220"/>
      <c r="S119" s="221"/>
      <c r="T119" s="242"/>
      <c r="U119" s="149"/>
      <c r="V119" s="150"/>
      <c r="W119" s="151">
        <f t="shared" si="5"/>
        <v>27</v>
      </c>
      <c r="X119" s="152"/>
      <c r="Y119" s="153">
        <f t="shared" si="8"/>
        <v>0</v>
      </c>
      <c r="Z119" s="158"/>
      <c r="AA119" s="211"/>
    </row>
    <row r="120" spans="1:27" ht="32.1" customHeight="1" x14ac:dyDescent="0.2">
      <c r="A120" s="184">
        <v>106</v>
      </c>
      <c r="B120" s="176"/>
      <c r="C120" s="183" t="s">
        <v>382</v>
      </c>
      <c r="D120" s="231" t="s">
        <v>117</v>
      </c>
      <c r="E120" s="2"/>
      <c r="F120" s="155" t="s">
        <v>346</v>
      </c>
      <c r="G120" s="170"/>
      <c r="H120" s="151">
        <v>75.2</v>
      </c>
      <c r="I120" s="156">
        <v>6</v>
      </c>
      <c r="J120" s="241" t="s">
        <v>26</v>
      </c>
      <c r="K120" s="5"/>
      <c r="L120" s="214"/>
      <c r="M120" s="215"/>
      <c r="N120" s="216"/>
      <c r="O120" s="217"/>
      <c r="P120" s="218"/>
      <c r="Q120" s="219"/>
      <c r="R120" s="220"/>
      <c r="S120" s="221"/>
      <c r="T120" s="242"/>
      <c r="U120" s="149"/>
      <c r="V120" s="150"/>
      <c r="W120" s="151">
        <f t="shared" si="5"/>
        <v>75</v>
      </c>
      <c r="X120" s="152"/>
      <c r="Y120" s="153">
        <f t="shared" si="8"/>
        <v>0</v>
      </c>
      <c r="Z120" s="158"/>
      <c r="AA120" s="211"/>
    </row>
    <row r="121" spans="1:27" ht="32.1" customHeight="1" x14ac:dyDescent="0.2">
      <c r="A121" s="315">
        <v>107</v>
      </c>
      <c r="B121" s="316"/>
      <c r="C121" s="300" t="s">
        <v>383</v>
      </c>
      <c r="D121" s="44" t="s">
        <v>384</v>
      </c>
      <c r="E121" s="31" t="s">
        <v>29</v>
      </c>
      <c r="F121" s="301" t="s">
        <v>385</v>
      </c>
      <c r="G121" s="342"/>
      <c r="H121" s="295">
        <v>52.400000000000006</v>
      </c>
      <c r="I121" s="302">
        <v>4</v>
      </c>
      <c r="J121" s="241" t="s">
        <v>26</v>
      </c>
      <c r="K121" s="112" t="s">
        <v>26</v>
      </c>
      <c r="L121" s="214"/>
      <c r="M121" s="215"/>
      <c r="N121" s="216"/>
      <c r="O121" s="217"/>
      <c r="P121" s="218"/>
      <c r="Q121" s="219"/>
      <c r="R121" s="220"/>
      <c r="S121" s="221"/>
      <c r="T121" s="292"/>
      <c r="U121" s="293"/>
      <c r="V121" s="294"/>
      <c r="W121" s="295">
        <f t="shared" si="5"/>
        <v>52</v>
      </c>
      <c r="X121" s="296"/>
      <c r="Y121" s="297">
        <f t="shared" si="8"/>
        <v>0</v>
      </c>
      <c r="Z121" s="289"/>
      <c r="AA121" s="211"/>
    </row>
    <row r="122" spans="1:27" ht="32.1" customHeight="1" x14ac:dyDescent="0.2">
      <c r="A122" s="315"/>
      <c r="B122" s="316"/>
      <c r="C122" s="300"/>
      <c r="D122" s="49" t="s">
        <v>386</v>
      </c>
      <c r="E122" s="31" t="s">
        <v>372</v>
      </c>
      <c r="F122" s="301"/>
      <c r="G122" s="342"/>
      <c r="H122" s="295" t="e">
        <v>#N/A</v>
      </c>
      <c r="I122" s="302"/>
      <c r="J122" s="241" t="s">
        <v>26</v>
      </c>
      <c r="K122" s="112" t="s">
        <v>26</v>
      </c>
      <c r="L122" s="214"/>
      <c r="M122" s="215"/>
      <c r="N122" s="216"/>
      <c r="O122" s="217"/>
      <c r="P122" s="218"/>
      <c r="Q122" s="219"/>
      <c r="R122" s="220"/>
      <c r="S122" s="221"/>
      <c r="T122" s="292"/>
      <c r="U122" s="293"/>
      <c r="V122" s="294"/>
      <c r="W122" s="295" t="e">
        <f t="shared" si="5"/>
        <v>#N/A</v>
      </c>
      <c r="X122" s="296"/>
      <c r="Y122" s="297"/>
      <c r="Z122" s="289"/>
      <c r="AA122" s="211"/>
    </row>
    <row r="123" spans="1:27" ht="32.1" customHeight="1" x14ac:dyDescent="0.2">
      <c r="A123" s="298">
        <v>108</v>
      </c>
      <c r="B123" s="299"/>
      <c r="C123" s="300" t="s">
        <v>387</v>
      </c>
      <c r="D123" s="44" t="s">
        <v>388</v>
      </c>
      <c r="E123" s="31" t="s">
        <v>29</v>
      </c>
      <c r="F123" s="301" t="s">
        <v>385</v>
      </c>
      <c r="G123" s="337"/>
      <c r="H123" s="295">
        <v>134</v>
      </c>
      <c r="I123" s="302">
        <v>4</v>
      </c>
      <c r="J123" s="241" t="s">
        <v>26</v>
      </c>
      <c r="K123" s="112" t="s">
        <v>26</v>
      </c>
      <c r="L123" s="214"/>
      <c r="M123" s="215"/>
      <c r="N123" s="216"/>
      <c r="O123" s="217"/>
      <c r="P123" s="218"/>
      <c r="Q123" s="219"/>
      <c r="R123" s="220"/>
      <c r="S123" s="221"/>
      <c r="T123" s="292"/>
      <c r="U123" s="293"/>
      <c r="V123" s="294"/>
      <c r="W123" s="295">
        <f t="shared" si="5"/>
        <v>134</v>
      </c>
      <c r="X123" s="296"/>
      <c r="Y123" s="297">
        <f t="shared" si="8"/>
        <v>0</v>
      </c>
      <c r="Z123" s="289"/>
      <c r="AA123" s="211"/>
    </row>
    <row r="124" spans="1:27" ht="32.1" customHeight="1" x14ac:dyDescent="0.2">
      <c r="A124" s="298"/>
      <c r="B124" s="299"/>
      <c r="C124" s="300"/>
      <c r="D124" s="50" t="s">
        <v>389</v>
      </c>
      <c r="E124" s="31" t="s">
        <v>372</v>
      </c>
      <c r="F124" s="301"/>
      <c r="G124" s="337"/>
      <c r="H124" s="295" t="e">
        <v>#N/A</v>
      </c>
      <c r="I124" s="302"/>
      <c r="J124" s="241" t="s">
        <v>26</v>
      </c>
      <c r="K124" s="112" t="s">
        <v>26</v>
      </c>
      <c r="L124" s="214"/>
      <c r="M124" s="215"/>
      <c r="N124" s="216"/>
      <c r="O124" s="217"/>
      <c r="P124" s="218"/>
      <c r="Q124" s="219"/>
      <c r="R124" s="220"/>
      <c r="S124" s="221"/>
      <c r="T124" s="292"/>
      <c r="U124" s="293"/>
      <c r="V124" s="294"/>
      <c r="W124" s="295" t="e">
        <f t="shared" si="5"/>
        <v>#N/A</v>
      </c>
      <c r="X124" s="296"/>
      <c r="Y124" s="297"/>
      <c r="Z124" s="289"/>
      <c r="AA124" s="211"/>
    </row>
    <row r="125" spans="1:27" ht="32.1" customHeight="1" x14ac:dyDescent="0.2">
      <c r="A125" s="184">
        <v>109</v>
      </c>
      <c r="B125" s="176"/>
      <c r="C125" s="183" t="s">
        <v>390</v>
      </c>
      <c r="D125" s="231" t="s">
        <v>117</v>
      </c>
      <c r="E125" s="2"/>
      <c r="F125" s="155" t="s">
        <v>391</v>
      </c>
      <c r="G125" s="170"/>
      <c r="H125" s="151">
        <v>319.20000000000005</v>
      </c>
      <c r="I125" s="156">
        <v>200</v>
      </c>
      <c r="J125" s="241" t="s">
        <v>26</v>
      </c>
      <c r="K125" s="5"/>
      <c r="L125" s="214"/>
      <c r="M125" s="215"/>
      <c r="N125" s="216"/>
      <c r="O125" s="217"/>
      <c r="P125" s="218"/>
      <c r="Q125" s="219"/>
      <c r="R125" s="220"/>
      <c r="S125" s="221"/>
      <c r="T125" s="242"/>
      <c r="U125" s="149"/>
      <c r="V125" s="150"/>
      <c r="W125" s="151">
        <f t="shared" si="5"/>
        <v>319</v>
      </c>
      <c r="X125" s="152"/>
      <c r="Y125" s="153">
        <f t="shared" si="8"/>
        <v>0</v>
      </c>
      <c r="Z125" s="158"/>
      <c r="AA125" s="211"/>
    </row>
    <row r="126" spans="1:27" ht="32.1" customHeight="1" x14ac:dyDescent="0.2">
      <c r="A126" s="181">
        <v>110</v>
      </c>
      <c r="B126" s="285"/>
      <c r="C126" s="179" t="s">
        <v>392</v>
      </c>
      <c r="D126" s="231" t="s">
        <v>117</v>
      </c>
      <c r="E126" s="2"/>
      <c r="F126" s="155" t="s">
        <v>393</v>
      </c>
      <c r="G126" s="170"/>
      <c r="H126" s="151">
        <v>52.800000000000004</v>
      </c>
      <c r="I126" s="156">
        <v>5</v>
      </c>
      <c r="J126" s="243" t="s">
        <v>394</v>
      </c>
      <c r="K126" s="5"/>
      <c r="L126" s="214"/>
      <c r="M126" s="215"/>
      <c r="N126" s="216"/>
      <c r="O126" s="217"/>
      <c r="P126" s="218"/>
      <c r="Q126" s="219"/>
      <c r="R126" s="220"/>
      <c r="S126" s="221"/>
      <c r="T126" s="242"/>
      <c r="U126" s="149"/>
      <c r="V126" s="150"/>
      <c r="W126" s="151">
        <f t="shared" si="5"/>
        <v>53</v>
      </c>
      <c r="X126" s="152"/>
      <c r="Y126" s="153">
        <f t="shared" si="8"/>
        <v>0</v>
      </c>
      <c r="Z126" s="158"/>
      <c r="AA126" s="211"/>
    </row>
    <row r="127" spans="1:27" ht="32.1" customHeight="1" x14ac:dyDescent="0.2">
      <c r="A127" s="184">
        <v>111</v>
      </c>
      <c r="B127" s="176"/>
      <c r="C127" s="183" t="s">
        <v>395</v>
      </c>
      <c r="D127" s="231" t="s">
        <v>117</v>
      </c>
      <c r="E127" s="2"/>
      <c r="F127" s="155" t="s">
        <v>385</v>
      </c>
      <c r="G127" s="19"/>
      <c r="H127" s="151">
        <v>79.2</v>
      </c>
      <c r="I127" s="156">
        <v>4</v>
      </c>
      <c r="J127" s="243" t="s">
        <v>394</v>
      </c>
      <c r="K127" s="5"/>
      <c r="L127" s="214"/>
      <c r="M127" s="215"/>
      <c r="N127" s="216"/>
      <c r="O127" s="217"/>
      <c r="P127" s="218"/>
      <c r="Q127" s="219"/>
      <c r="R127" s="220"/>
      <c r="S127" s="221"/>
      <c r="T127" s="242"/>
      <c r="U127" s="149"/>
      <c r="V127" s="150"/>
      <c r="W127" s="151">
        <f t="shared" si="5"/>
        <v>79</v>
      </c>
      <c r="X127" s="152"/>
      <c r="Y127" s="153">
        <f t="shared" si="8"/>
        <v>0</v>
      </c>
      <c r="Z127" s="158"/>
      <c r="AA127" s="211"/>
    </row>
    <row r="128" spans="1:27" ht="32.1" customHeight="1" x14ac:dyDescent="0.2">
      <c r="A128" s="184">
        <v>112</v>
      </c>
      <c r="B128" s="176"/>
      <c r="C128" s="183" t="s">
        <v>395</v>
      </c>
      <c r="D128" s="231" t="s">
        <v>117</v>
      </c>
      <c r="E128" s="2"/>
      <c r="F128" s="155" t="s">
        <v>393</v>
      </c>
      <c r="G128" s="170"/>
      <c r="H128" s="151">
        <v>170</v>
      </c>
      <c r="I128" s="156">
        <v>5</v>
      </c>
      <c r="J128" s="243" t="s">
        <v>394</v>
      </c>
      <c r="K128" s="5"/>
      <c r="L128" s="214"/>
      <c r="M128" s="215"/>
      <c r="N128" s="216"/>
      <c r="O128" s="217"/>
      <c r="P128" s="218"/>
      <c r="Q128" s="219"/>
      <c r="R128" s="220"/>
      <c r="S128" s="221"/>
      <c r="T128" s="242"/>
      <c r="U128" s="157"/>
      <c r="V128" s="150"/>
      <c r="W128" s="151">
        <f t="shared" si="5"/>
        <v>170</v>
      </c>
      <c r="X128" s="152"/>
      <c r="Y128" s="153">
        <f t="shared" si="8"/>
        <v>0</v>
      </c>
      <c r="Z128" s="158"/>
      <c r="AA128" s="211"/>
    </row>
    <row r="129" spans="1:27" ht="32.1" customHeight="1" x14ac:dyDescent="0.2">
      <c r="A129" s="298">
        <v>113</v>
      </c>
      <c r="B129" s="299"/>
      <c r="C129" s="300" t="s">
        <v>396</v>
      </c>
      <c r="D129" s="44" t="s">
        <v>397</v>
      </c>
      <c r="E129" s="2" t="s">
        <v>398</v>
      </c>
      <c r="F129" s="301" t="s">
        <v>385</v>
      </c>
      <c r="G129" s="337"/>
      <c r="H129" s="295">
        <v>185.60000000000002</v>
      </c>
      <c r="I129" s="302">
        <v>4</v>
      </c>
      <c r="J129" s="241" t="s">
        <v>26</v>
      </c>
      <c r="K129" s="112" t="s">
        <v>26</v>
      </c>
      <c r="L129" s="214"/>
      <c r="M129" s="215"/>
      <c r="N129" s="216"/>
      <c r="O129" s="217"/>
      <c r="P129" s="218"/>
      <c r="Q129" s="219"/>
      <c r="R129" s="220"/>
      <c r="S129" s="221"/>
      <c r="T129" s="292"/>
      <c r="U129" s="293"/>
      <c r="V129" s="294"/>
      <c r="W129" s="295">
        <f t="shared" si="5"/>
        <v>186</v>
      </c>
      <c r="X129" s="296"/>
      <c r="Y129" s="297">
        <f t="shared" si="8"/>
        <v>0</v>
      </c>
      <c r="Z129" s="289"/>
      <c r="AA129" s="211"/>
    </row>
    <row r="130" spans="1:27" ht="32.1" customHeight="1" x14ac:dyDescent="0.2">
      <c r="A130" s="298"/>
      <c r="B130" s="299"/>
      <c r="C130" s="300"/>
      <c r="D130" s="50" t="s">
        <v>399</v>
      </c>
      <c r="E130" s="2"/>
      <c r="F130" s="301"/>
      <c r="G130" s="337"/>
      <c r="H130" s="295" t="e">
        <v>#N/A</v>
      </c>
      <c r="I130" s="302"/>
      <c r="J130" s="241" t="s">
        <v>26</v>
      </c>
      <c r="K130" s="112" t="s">
        <v>26</v>
      </c>
      <c r="L130" s="214"/>
      <c r="M130" s="215"/>
      <c r="N130" s="216"/>
      <c r="O130" s="217"/>
      <c r="P130" s="218"/>
      <c r="Q130" s="219"/>
      <c r="R130" s="220"/>
      <c r="S130" s="221"/>
      <c r="T130" s="292"/>
      <c r="U130" s="293"/>
      <c r="V130" s="294"/>
      <c r="W130" s="295" t="e">
        <f t="shared" si="5"/>
        <v>#N/A</v>
      </c>
      <c r="X130" s="296"/>
      <c r="Y130" s="297"/>
      <c r="Z130" s="289"/>
      <c r="AA130" s="211"/>
    </row>
    <row r="131" spans="1:27" ht="32.1" customHeight="1" x14ac:dyDescent="0.2">
      <c r="A131" s="184">
        <v>114</v>
      </c>
      <c r="B131" s="176"/>
      <c r="C131" s="183" t="s">
        <v>400</v>
      </c>
      <c r="D131" s="51" t="s">
        <v>401</v>
      </c>
      <c r="E131" s="31" t="s">
        <v>295</v>
      </c>
      <c r="F131" s="32" t="s">
        <v>402</v>
      </c>
      <c r="G131" s="154" t="s">
        <v>403</v>
      </c>
      <c r="H131" s="151">
        <v>331.20000000000005</v>
      </c>
      <c r="I131" s="156">
        <v>250</v>
      </c>
      <c r="J131" s="241" t="s">
        <v>26</v>
      </c>
      <c r="K131" s="112" t="s">
        <v>26</v>
      </c>
      <c r="L131" s="214"/>
      <c r="M131" s="215"/>
      <c r="N131" s="216"/>
      <c r="O131" s="217"/>
      <c r="P131" s="218"/>
      <c r="Q131" s="219"/>
      <c r="R131" s="220"/>
      <c r="S131" s="221"/>
      <c r="T131" s="244"/>
      <c r="U131" s="149"/>
      <c r="V131" s="150"/>
      <c r="W131" s="20">
        <f t="shared" si="5"/>
        <v>331</v>
      </c>
      <c r="X131" s="152"/>
      <c r="Y131" s="153">
        <f t="shared" si="8"/>
        <v>0</v>
      </c>
      <c r="Z131" s="148"/>
      <c r="AA131" s="211"/>
    </row>
    <row r="132" spans="1:27" ht="32.1" customHeight="1" x14ac:dyDescent="0.2">
      <c r="A132" s="184">
        <v>115</v>
      </c>
      <c r="B132" s="176"/>
      <c r="C132" s="183" t="s">
        <v>404</v>
      </c>
      <c r="D132" s="231" t="s">
        <v>117</v>
      </c>
      <c r="E132" s="2"/>
      <c r="F132" s="155" t="s">
        <v>385</v>
      </c>
      <c r="G132" s="170"/>
      <c r="H132" s="151">
        <v>95.600000000000009</v>
      </c>
      <c r="I132" s="156">
        <v>4</v>
      </c>
      <c r="J132" s="241" t="s">
        <v>26</v>
      </c>
      <c r="K132" s="5"/>
      <c r="L132" s="214"/>
      <c r="M132" s="215"/>
      <c r="N132" s="216"/>
      <c r="O132" s="217"/>
      <c r="P132" s="218"/>
      <c r="Q132" s="219"/>
      <c r="R132" s="220"/>
      <c r="S132" s="221"/>
      <c r="T132" s="242"/>
      <c r="U132" s="149"/>
      <c r="V132" s="150"/>
      <c r="W132" s="151">
        <f t="shared" si="5"/>
        <v>96</v>
      </c>
      <c r="X132" s="152"/>
      <c r="Y132" s="153">
        <f t="shared" si="8"/>
        <v>0</v>
      </c>
      <c r="Z132" s="114"/>
      <c r="AA132" s="211"/>
    </row>
    <row r="133" spans="1:27" ht="32.1" customHeight="1" x14ac:dyDescent="0.2">
      <c r="A133" s="184">
        <v>116</v>
      </c>
      <c r="B133" s="176"/>
      <c r="C133" s="183" t="s">
        <v>405</v>
      </c>
      <c r="D133" s="231" t="s">
        <v>117</v>
      </c>
      <c r="E133" s="2"/>
      <c r="F133" s="155" t="s">
        <v>406</v>
      </c>
      <c r="G133" s="170"/>
      <c r="H133" s="151">
        <v>252.8</v>
      </c>
      <c r="I133" s="156">
        <v>100</v>
      </c>
      <c r="J133" s="241" t="s">
        <v>26</v>
      </c>
      <c r="K133" s="5"/>
      <c r="L133" s="214"/>
      <c r="M133" s="215"/>
      <c r="N133" s="216"/>
      <c r="O133" s="217"/>
      <c r="P133" s="218"/>
      <c r="Q133" s="219"/>
      <c r="R133" s="220"/>
      <c r="S133" s="221"/>
      <c r="T133" s="242"/>
      <c r="U133" s="149"/>
      <c r="V133" s="150"/>
      <c r="W133" s="151">
        <f t="shared" si="5"/>
        <v>253</v>
      </c>
      <c r="X133" s="152"/>
      <c r="Y133" s="153">
        <f t="shared" si="8"/>
        <v>0</v>
      </c>
      <c r="Z133" s="158"/>
      <c r="AA133" s="211"/>
    </row>
    <row r="134" spans="1:27" ht="32.1" customHeight="1" x14ac:dyDescent="0.2">
      <c r="A134" s="290" t="str">
        <f>"Dairy: Group = "&amp;DOLLAR(SUM(Y135:Y161),2)</f>
        <v>Dairy: Group = $0.00</v>
      </c>
      <c r="B134" s="290"/>
      <c r="C134" s="290"/>
      <c r="D134" s="94"/>
      <c r="E134" s="95"/>
      <c r="F134" s="96"/>
      <c r="G134" s="98"/>
      <c r="H134" s="98"/>
      <c r="I134" s="99"/>
      <c r="J134" s="98"/>
      <c r="K134" s="245"/>
      <c r="L134" s="100"/>
      <c r="M134" s="100"/>
      <c r="N134" s="100"/>
      <c r="O134" s="100"/>
      <c r="P134" s="100"/>
      <c r="Q134" s="100"/>
      <c r="R134" s="100"/>
      <c r="S134" s="101"/>
      <c r="T134" s="234"/>
      <c r="U134" s="235"/>
      <c r="V134" s="99"/>
      <c r="W134" s="98"/>
      <c r="X134" s="236"/>
      <c r="Y134" s="127"/>
      <c r="Z134" s="105"/>
      <c r="AA134" s="211"/>
    </row>
    <row r="135" spans="1:27" ht="32.1" customHeight="1" x14ac:dyDescent="0.2">
      <c r="A135" s="77">
        <v>117</v>
      </c>
      <c r="B135" s="110"/>
      <c r="C135" s="78" t="s">
        <v>407</v>
      </c>
      <c r="D135" s="231" t="s">
        <v>117</v>
      </c>
      <c r="E135" s="2"/>
      <c r="F135" s="155" t="s">
        <v>408</v>
      </c>
      <c r="G135" s="21" t="s">
        <v>409</v>
      </c>
      <c r="H135" s="151">
        <v>199.60000000000002</v>
      </c>
      <c r="I135" s="156">
        <v>30</v>
      </c>
      <c r="J135" s="243" t="s">
        <v>26</v>
      </c>
      <c r="K135" s="5"/>
      <c r="L135" s="214"/>
      <c r="M135" s="215"/>
      <c r="N135" s="216"/>
      <c r="O135" s="217"/>
      <c r="P135" s="218"/>
      <c r="Q135" s="219"/>
      <c r="R135" s="220"/>
      <c r="S135" s="221"/>
      <c r="T135" s="242"/>
      <c r="U135" s="157"/>
      <c r="V135" s="150"/>
      <c r="W135" s="151">
        <f t="shared" si="5"/>
        <v>200</v>
      </c>
      <c r="X135" s="152"/>
      <c r="Y135" s="153">
        <f t="shared" si="8"/>
        <v>0</v>
      </c>
      <c r="Z135" s="158"/>
      <c r="AA135" s="211"/>
    </row>
    <row r="136" spans="1:27" ht="32.1" customHeight="1" x14ac:dyDescent="0.2">
      <c r="A136" s="77">
        <v>118</v>
      </c>
      <c r="B136" s="110"/>
      <c r="C136" s="183" t="s">
        <v>410</v>
      </c>
      <c r="D136" s="231" t="s">
        <v>117</v>
      </c>
      <c r="E136" s="2"/>
      <c r="F136" s="155" t="s">
        <v>411</v>
      </c>
      <c r="G136" s="170" t="s">
        <v>412</v>
      </c>
      <c r="H136" s="151">
        <v>88.4</v>
      </c>
      <c r="I136" s="156">
        <v>20</v>
      </c>
      <c r="J136" s="241" t="s">
        <v>26</v>
      </c>
      <c r="K136" s="5"/>
      <c r="L136" s="214"/>
      <c r="M136" s="215"/>
      <c r="N136" s="216"/>
      <c r="O136" s="217"/>
      <c r="P136" s="218"/>
      <c r="Q136" s="219"/>
      <c r="R136" s="220"/>
      <c r="S136" s="221"/>
      <c r="T136" s="242"/>
      <c r="U136" s="157"/>
      <c r="V136" s="150"/>
      <c r="W136" s="151">
        <f t="shared" si="5"/>
        <v>88</v>
      </c>
      <c r="X136" s="152"/>
      <c r="Y136" s="153">
        <f t="shared" si="8"/>
        <v>0</v>
      </c>
      <c r="Z136" s="158"/>
      <c r="AA136" s="211"/>
    </row>
    <row r="137" spans="1:27" ht="32.1" customHeight="1" x14ac:dyDescent="0.2">
      <c r="A137" s="184">
        <v>119</v>
      </c>
      <c r="B137" s="176"/>
      <c r="C137" s="183" t="s">
        <v>413</v>
      </c>
      <c r="D137" s="231" t="s">
        <v>117</v>
      </c>
      <c r="E137" s="2"/>
      <c r="F137" s="155" t="s">
        <v>414</v>
      </c>
      <c r="G137" s="170" t="s">
        <v>415</v>
      </c>
      <c r="H137" s="151">
        <v>89.600000000000009</v>
      </c>
      <c r="I137" s="156">
        <v>10</v>
      </c>
      <c r="J137" s="241" t="s">
        <v>26</v>
      </c>
      <c r="K137" s="5"/>
      <c r="L137" s="214"/>
      <c r="M137" s="215"/>
      <c r="N137" s="216"/>
      <c r="O137" s="217"/>
      <c r="P137" s="218"/>
      <c r="Q137" s="219"/>
      <c r="R137" s="220"/>
      <c r="S137" s="221"/>
      <c r="T137" s="242"/>
      <c r="U137" s="149"/>
      <c r="V137" s="150"/>
      <c r="W137" s="151">
        <f t="shared" si="5"/>
        <v>90</v>
      </c>
      <c r="X137" s="152"/>
      <c r="Y137" s="153">
        <f t="shared" si="8"/>
        <v>0</v>
      </c>
      <c r="Z137" s="158"/>
      <c r="AA137" s="211"/>
    </row>
    <row r="138" spans="1:27" ht="32.1" customHeight="1" x14ac:dyDescent="0.2">
      <c r="A138" s="184">
        <v>120</v>
      </c>
      <c r="B138" s="176"/>
      <c r="C138" s="183" t="s">
        <v>416</v>
      </c>
      <c r="D138" s="231" t="s">
        <v>117</v>
      </c>
      <c r="E138" s="2"/>
      <c r="F138" s="155" t="s">
        <v>417</v>
      </c>
      <c r="G138" s="170"/>
      <c r="H138" s="151">
        <v>93.2</v>
      </c>
      <c r="I138" s="156">
        <v>20</v>
      </c>
      <c r="J138" s="246" t="s">
        <v>26</v>
      </c>
      <c r="K138" s="5"/>
      <c r="L138" s="214"/>
      <c r="M138" s="215"/>
      <c r="N138" s="216"/>
      <c r="O138" s="217"/>
      <c r="P138" s="218"/>
      <c r="Q138" s="219"/>
      <c r="R138" s="220"/>
      <c r="S138" s="221"/>
      <c r="T138" s="242"/>
      <c r="U138" s="149"/>
      <c r="V138" s="150"/>
      <c r="W138" s="151">
        <f t="shared" ref="W138:W161" si="9">ROUND(IF(ISBLANK(V138)=TRUE,H138,(H138*I138)/V138),0)</f>
        <v>93</v>
      </c>
      <c r="X138" s="152"/>
      <c r="Y138" s="153">
        <f t="shared" si="8"/>
        <v>0</v>
      </c>
      <c r="Z138" s="158"/>
      <c r="AA138" s="211"/>
    </row>
    <row r="139" spans="1:27" ht="32.1" customHeight="1" x14ac:dyDescent="0.2">
      <c r="A139" s="184">
        <v>121</v>
      </c>
      <c r="B139" s="176"/>
      <c r="C139" s="76" t="s">
        <v>418</v>
      </c>
      <c r="D139" s="231" t="s">
        <v>117</v>
      </c>
      <c r="E139" s="2"/>
      <c r="F139" s="155" t="s">
        <v>419</v>
      </c>
      <c r="G139" s="22" t="s">
        <v>420</v>
      </c>
      <c r="H139" s="151">
        <v>221.60000000000002</v>
      </c>
      <c r="I139" s="156">
        <v>100</v>
      </c>
      <c r="J139" s="241" t="s">
        <v>26</v>
      </c>
      <c r="K139" s="5"/>
      <c r="L139" s="214"/>
      <c r="M139" s="215"/>
      <c r="N139" s="216"/>
      <c r="O139" s="217"/>
      <c r="P139" s="218"/>
      <c r="Q139" s="219"/>
      <c r="R139" s="220"/>
      <c r="S139" s="221"/>
      <c r="T139" s="222"/>
      <c r="U139" s="149"/>
      <c r="V139" s="150"/>
      <c r="W139" s="151">
        <f t="shared" si="9"/>
        <v>222</v>
      </c>
      <c r="X139" s="152"/>
      <c r="Y139" s="153">
        <f t="shared" si="8"/>
        <v>0</v>
      </c>
      <c r="Z139" s="158"/>
      <c r="AA139" s="211"/>
    </row>
    <row r="140" spans="1:27" ht="32.1" customHeight="1" x14ac:dyDescent="0.2">
      <c r="A140" s="184">
        <v>122</v>
      </c>
      <c r="B140" s="176"/>
      <c r="C140" s="76" t="s">
        <v>421</v>
      </c>
      <c r="D140" s="231" t="s">
        <v>117</v>
      </c>
      <c r="E140" s="2"/>
      <c r="F140" s="155" t="s">
        <v>419</v>
      </c>
      <c r="G140" s="22" t="s">
        <v>420</v>
      </c>
      <c r="H140" s="151">
        <v>465.20000000000005</v>
      </c>
      <c r="I140" s="156">
        <v>100</v>
      </c>
      <c r="J140" s="241" t="s">
        <v>26</v>
      </c>
      <c r="K140" s="5"/>
      <c r="L140" s="214"/>
      <c r="M140" s="215"/>
      <c r="N140" s="216"/>
      <c r="O140" s="217"/>
      <c r="P140" s="218"/>
      <c r="Q140" s="219"/>
      <c r="R140" s="220"/>
      <c r="S140" s="221"/>
      <c r="T140" s="222"/>
      <c r="U140" s="149"/>
      <c r="V140" s="150"/>
      <c r="W140" s="151">
        <f t="shared" si="9"/>
        <v>465</v>
      </c>
      <c r="X140" s="152"/>
      <c r="Y140" s="153">
        <f t="shared" si="8"/>
        <v>0</v>
      </c>
      <c r="Z140" s="158"/>
      <c r="AA140" s="211"/>
    </row>
    <row r="141" spans="1:27" ht="32.1" customHeight="1" x14ac:dyDescent="0.2">
      <c r="A141" s="298">
        <v>123</v>
      </c>
      <c r="B141" s="299"/>
      <c r="C141" s="300" t="s">
        <v>422</v>
      </c>
      <c r="D141" s="44" t="s">
        <v>423</v>
      </c>
      <c r="E141" s="31" t="s">
        <v>282</v>
      </c>
      <c r="F141" s="155" t="s">
        <v>424</v>
      </c>
      <c r="G141" s="170" t="s">
        <v>425</v>
      </c>
      <c r="H141" s="295">
        <v>164.4</v>
      </c>
      <c r="I141" s="302">
        <v>300</v>
      </c>
      <c r="J141" s="241" t="s">
        <v>26</v>
      </c>
      <c r="K141" s="112" t="s">
        <v>26</v>
      </c>
      <c r="L141" s="214"/>
      <c r="M141" s="215" t="s">
        <v>43</v>
      </c>
      <c r="N141" s="216"/>
      <c r="O141" s="217"/>
      <c r="P141" s="218"/>
      <c r="Q141" s="219"/>
      <c r="R141" s="220"/>
      <c r="S141" s="221"/>
      <c r="T141" s="242"/>
      <c r="U141" s="293"/>
      <c r="V141" s="294"/>
      <c r="W141" s="295">
        <f t="shared" si="9"/>
        <v>164</v>
      </c>
      <c r="X141" s="296"/>
      <c r="Y141" s="297">
        <f t="shared" si="8"/>
        <v>0</v>
      </c>
      <c r="Z141" s="303"/>
      <c r="AA141" s="211"/>
    </row>
    <row r="142" spans="1:27" ht="32.1" customHeight="1" x14ac:dyDescent="0.2">
      <c r="A142" s="298"/>
      <c r="B142" s="299"/>
      <c r="C142" s="300"/>
      <c r="D142" s="50" t="s">
        <v>426</v>
      </c>
      <c r="E142" s="31" t="s">
        <v>295</v>
      </c>
      <c r="F142" s="112" t="s">
        <v>427</v>
      </c>
      <c r="G142" s="247" t="s">
        <v>428</v>
      </c>
      <c r="H142" s="295" t="e">
        <v>#N/A</v>
      </c>
      <c r="I142" s="302"/>
      <c r="J142" s="138" t="s">
        <v>26</v>
      </c>
      <c r="K142" s="112" t="s">
        <v>26</v>
      </c>
      <c r="L142" s="214"/>
      <c r="M142" s="215"/>
      <c r="N142" s="216"/>
      <c r="O142" s="217"/>
      <c r="P142" s="218"/>
      <c r="Q142" s="219"/>
      <c r="R142" s="220"/>
      <c r="S142" s="221"/>
      <c r="T142" s="242"/>
      <c r="U142" s="293"/>
      <c r="V142" s="294"/>
      <c r="W142" s="295"/>
      <c r="X142" s="296"/>
      <c r="Y142" s="297"/>
      <c r="Z142" s="303"/>
      <c r="AA142" s="211"/>
    </row>
    <row r="143" spans="1:27" ht="32.1" customHeight="1" x14ac:dyDescent="0.2">
      <c r="A143" s="184">
        <v>124</v>
      </c>
      <c r="B143" s="176"/>
      <c r="C143" s="79" t="s">
        <v>429</v>
      </c>
      <c r="D143" s="44" t="s">
        <v>430</v>
      </c>
      <c r="E143" s="31" t="s">
        <v>282</v>
      </c>
      <c r="F143" s="155" t="s">
        <v>431</v>
      </c>
      <c r="G143" s="170" t="s">
        <v>432</v>
      </c>
      <c r="H143" s="151">
        <v>214</v>
      </c>
      <c r="I143" s="156">
        <v>15</v>
      </c>
      <c r="J143" s="241" t="s">
        <v>26</v>
      </c>
      <c r="K143" s="112" t="s">
        <v>26</v>
      </c>
      <c r="L143" s="214"/>
      <c r="M143" s="215" t="s">
        <v>43</v>
      </c>
      <c r="N143" s="216"/>
      <c r="O143" s="217"/>
      <c r="P143" s="218"/>
      <c r="Q143" s="219"/>
      <c r="R143" s="220"/>
      <c r="S143" s="221"/>
      <c r="T143" s="242"/>
      <c r="U143" s="149"/>
      <c r="V143" s="150"/>
      <c r="W143" s="151">
        <f t="shared" ref="W143" si="10">ROUND(IF(ISBLANK(V143)=TRUE,H143,(H143*I143)/V143),0)</f>
        <v>214</v>
      </c>
      <c r="X143" s="152"/>
      <c r="Y143" s="153">
        <f t="shared" ref="Y143" si="11">W143*X143</f>
        <v>0</v>
      </c>
      <c r="Z143" s="158"/>
      <c r="AA143" s="211"/>
    </row>
    <row r="144" spans="1:27" ht="32.1" customHeight="1" x14ac:dyDescent="0.2">
      <c r="A144" s="184">
        <v>125</v>
      </c>
      <c r="B144" s="176"/>
      <c r="C144" s="186" t="s">
        <v>433</v>
      </c>
      <c r="D144" s="44" t="s">
        <v>434</v>
      </c>
      <c r="E144" s="31" t="s">
        <v>282</v>
      </c>
      <c r="F144" s="32" t="s">
        <v>435</v>
      </c>
      <c r="G144" s="154" t="s">
        <v>1204</v>
      </c>
      <c r="H144" s="151">
        <v>102</v>
      </c>
      <c r="I144" s="156">
        <v>22.2</v>
      </c>
      <c r="J144" s="241" t="s">
        <v>26</v>
      </c>
      <c r="K144" s="112" t="s">
        <v>26</v>
      </c>
      <c r="L144" s="214"/>
      <c r="M144" s="215" t="s">
        <v>436</v>
      </c>
      <c r="N144" s="216"/>
      <c r="O144" s="217"/>
      <c r="P144" s="218"/>
      <c r="Q144" s="219"/>
      <c r="R144" s="220"/>
      <c r="S144" s="221"/>
      <c r="T144" s="242"/>
      <c r="U144" s="149"/>
      <c r="V144" s="150"/>
      <c r="W144" s="151">
        <f t="shared" si="9"/>
        <v>102</v>
      </c>
      <c r="X144" s="152"/>
      <c r="Y144" s="153">
        <f t="shared" si="8"/>
        <v>0</v>
      </c>
      <c r="Z144" s="158"/>
      <c r="AA144" s="211"/>
    </row>
    <row r="145" spans="1:27" ht="32.1" customHeight="1" x14ac:dyDescent="0.2">
      <c r="A145" s="298">
        <v>126</v>
      </c>
      <c r="B145" s="299"/>
      <c r="C145" s="300" t="s">
        <v>437</v>
      </c>
      <c r="D145" s="44" t="s">
        <v>438</v>
      </c>
      <c r="E145" s="2" t="s">
        <v>29</v>
      </c>
      <c r="F145" s="155" t="s">
        <v>439</v>
      </c>
      <c r="G145" s="170" t="s">
        <v>440</v>
      </c>
      <c r="H145" s="295">
        <v>1127.6000000000001</v>
      </c>
      <c r="I145" s="302">
        <v>24</v>
      </c>
      <c r="J145" s="241" t="s">
        <v>26</v>
      </c>
      <c r="K145" s="112" t="s">
        <v>26</v>
      </c>
      <c r="L145" s="214" t="s">
        <v>36</v>
      </c>
      <c r="M145" s="215" t="s">
        <v>36</v>
      </c>
      <c r="N145" s="216"/>
      <c r="O145" s="217"/>
      <c r="P145" s="218"/>
      <c r="Q145" s="219"/>
      <c r="R145" s="220"/>
      <c r="S145" s="221"/>
      <c r="T145" s="292"/>
      <c r="U145" s="293"/>
      <c r="V145" s="294"/>
      <c r="W145" s="295">
        <f t="shared" si="9"/>
        <v>1128</v>
      </c>
      <c r="X145" s="296"/>
      <c r="Y145" s="297">
        <f t="shared" si="8"/>
        <v>0</v>
      </c>
      <c r="Z145" s="289"/>
      <c r="AA145" s="211"/>
    </row>
    <row r="146" spans="1:27" ht="32.1" customHeight="1" x14ac:dyDescent="0.2">
      <c r="A146" s="298"/>
      <c r="B146" s="299"/>
      <c r="C146" s="300"/>
      <c r="D146" s="44" t="s">
        <v>441</v>
      </c>
      <c r="E146" s="2"/>
      <c r="F146" s="155" t="s">
        <v>442</v>
      </c>
      <c r="G146" s="170" t="s">
        <v>443</v>
      </c>
      <c r="H146" s="295" t="e">
        <v>#N/A</v>
      </c>
      <c r="I146" s="302"/>
      <c r="J146" s="241" t="s">
        <v>26</v>
      </c>
      <c r="K146" s="112" t="s">
        <v>26</v>
      </c>
      <c r="L146" s="214" t="s">
        <v>36</v>
      </c>
      <c r="M146" s="215" t="s">
        <v>36</v>
      </c>
      <c r="N146" s="216"/>
      <c r="O146" s="217"/>
      <c r="P146" s="218"/>
      <c r="Q146" s="219"/>
      <c r="R146" s="220"/>
      <c r="S146" s="221" t="s">
        <v>55</v>
      </c>
      <c r="T146" s="292"/>
      <c r="U146" s="293"/>
      <c r="V146" s="294"/>
      <c r="W146" s="295" t="e">
        <f t="shared" si="9"/>
        <v>#N/A</v>
      </c>
      <c r="X146" s="296"/>
      <c r="Y146" s="297"/>
      <c r="Z146" s="289"/>
      <c r="AA146" s="211"/>
    </row>
    <row r="147" spans="1:27" ht="32.1" customHeight="1" x14ac:dyDescent="0.2">
      <c r="A147" s="184">
        <v>127</v>
      </c>
      <c r="B147" s="176"/>
      <c r="C147" s="183" t="s">
        <v>444</v>
      </c>
      <c r="D147" s="44" t="s">
        <v>445</v>
      </c>
      <c r="E147" s="31" t="s">
        <v>57</v>
      </c>
      <c r="F147" s="32" t="s">
        <v>446</v>
      </c>
      <c r="G147" s="154" t="s">
        <v>1205</v>
      </c>
      <c r="H147" s="151">
        <v>142.4</v>
      </c>
      <c r="I147" s="156">
        <v>912</v>
      </c>
      <c r="J147" s="138" t="s">
        <v>26</v>
      </c>
      <c r="K147" s="112" t="s">
        <v>26</v>
      </c>
      <c r="L147" s="214"/>
      <c r="M147" s="215"/>
      <c r="N147" s="216"/>
      <c r="O147" s="217"/>
      <c r="P147" s="218"/>
      <c r="Q147" s="219"/>
      <c r="R147" s="220"/>
      <c r="S147" s="221"/>
      <c r="T147" s="242"/>
      <c r="U147" s="157"/>
      <c r="V147" s="150"/>
      <c r="W147" s="151">
        <f t="shared" si="9"/>
        <v>142</v>
      </c>
      <c r="X147" s="152"/>
      <c r="Y147" s="153">
        <f t="shared" ref="Y147" si="12">W147*X147</f>
        <v>0</v>
      </c>
      <c r="Z147" s="158"/>
      <c r="AA147" s="211"/>
    </row>
    <row r="148" spans="1:27" ht="32.1" customHeight="1" x14ac:dyDescent="0.2">
      <c r="A148" s="184">
        <v>128</v>
      </c>
      <c r="B148" s="176"/>
      <c r="C148" s="183" t="s">
        <v>447</v>
      </c>
      <c r="D148" s="287" t="s">
        <v>1231</v>
      </c>
      <c r="E148" s="2" t="s">
        <v>37</v>
      </c>
      <c r="F148" s="32" t="s">
        <v>1232</v>
      </c>
      <c r="G148" s="170" t="s">
        <v>448</v>
      </c>
      <c r="H148" s="151">
        <v>963.2</v>
      </c>
      <c r="I148" s="156">
        <v>96</v>
      </c>
      <c r="J148" s="241" t="s">
        <v>26</v>
      </c>
      <c r="K148" s="112" t="s">
        <v>26</v>
      </c>
      <c r="L148" s="214"/>
      <c r="M148" s="215" t="s">
        <v>43</v>
      </c>
      <c r="N148" s="216"/>
      <c r="O148" s="217"/>
      <c r="P148" s="218"/>
      <c r="Q148" s="219"/>
      <c r="R148" s="220"/>
      <c r="S148" s="221" t="s">
        <v>26</v>
      </c>
      <c r="T148" s="222"/>
      <c r="U148" s="149"/>
      <c r="V148" s="150"/>
      <c r="W148" s="151">
        <f t="shared" si="9"/>
        <v>963</v>
      </c>
      <c r="X148" s="157"/>
      <c r="Y148" s="153">
        <f>W148*X148</f>
        <v>0</v>
      </c>
      <c r="Z148" s="158"/>
      <c r="AA148" s="211"/>
    </row>
    <row r="149" spans="1:27" ht="32.1" customHeight="1" x14ac:dyDescent="0.2">
      <c r="A149" s="184">
        <v>129</v>
      </c>
      <c r="B149" s="176"/>
      <c r="C149" s="18" t="s">
        <v>449</v>
      </c>
      <c r="D149" s="52" t="s">
        <v>450</v>
      </c>
      <c r="E149" s="31" t="s">
        <v>33</v>
      </c>
      <c r="F149" s="155" t="s">
        <v>451</v>
      </c>
      <c r="G149" s="170"/>
      <c r="H149" s="151">
        <v>235.20000000000002</v>
      </c>
      <c r="I149" s="156">
        <v>48</v>
      </c>
      <c r="J149" s="241" t="s">
        <v>26</v>
      </c>
      <c r="K149" s="112" t="s">
        <v>26</v>
      </c>
      <c r="L149" s="214"/>
      <c r="M149" s="215" t="s">
        <v>43</v>
      </c>
      <c r="N149" s="216"/>
      <c r="O149" s="217"/>
      <c r="P149" s="218"/>
      <c r="Q149" s="219"/>
      <c r="R149" s="220"/>
      <c r="S149" s="221" t="s">
        <v>26</v>
      </c>
      <c r="T149" s="248"/>
      <c r="U149" s="149"/>
      <c r="V149" s="150"/>
      <c r="W149" s="151">
        <f t="shared" si="9"/>
        <v>235</v>
      </c>
      <c r="X149" s="152"/>
      <c r="Y149" s="153">
        <f t="shared" ref="Y149:Y161" si="13">W149*X149</f>
        <v>0</v>
      </c>
      <c r="Z149" s="158"/>
      <c r="AA149" s="211"/>
    </row>
    <row r="150" spans="1:27" ht="32.1" customHeight="1" x14ac:dyDescent="0.2">
      <c r="A150" s="184">
        <v>130</v>
      </c>
      <c r="B150" s="176"/>
      <c r="C150" s="76" t="s">
        <v>452</v>
      </c>
      <c r="D150" s="44" t="s">
        <v>453</v>
      </c>
      <c r="E150" s="2" t="s">
        <v>33</v>
      </c>
      <c r="F150" s="155" t="s">
        <v>451</v>
      </c>
      <c r="G150" s="170"/>
      <c r="H150" s="151">
        <v>318.40000000000003</v>
      </c>
      <c r="I150" s="156">
        <v>48</v>
      </c>
      <c r="J150" s="241" t="s">
        <v>26</v>
      </c>
      <c r="K150" s="112" t="s">
        <v>26</v>
      </c>
      <c r="L150" s="214"/>
      <c r="M150" s="215" t="s">
        <v>43</v>
      </c>
      <c r="N150" s="216"/>
      <c r="O150" s="217"/>
      <c r="P150" s="218"/>
      <c r="Q150" s="219"/>
      <c r="R150" s="220"/>
      <c r="S150" s="221" t="s">
        <v>26</v>
      </c>
      <c r="T150" s="242"/>
      <c r="U150" s="149"/>
      <c r="V150" s="150"/>
      <c r="W150" s="151">
        <f t="shared" si="9"/>
        <v>318</v>
      </c>
      <c r="X150" s="152"/>
      <c r="Y150" s="153">
        <f t="shared" si="13"/>
        <v>0</v>
      </c>
      <c r="Z150" s="158"/>
      <c r="AA150" s="211"/>
    </row>
    <row r="151" spans="1:27" ht="32.1" customHeight="1" x14ac:dyDescent="0.2">
      <c r="A151" s="184">
        <v>131</v>
      </c>
      <c r="B151" s="176"/>
      <c r="C151" s="76" t="s">
        <v>454</v>
      </c>
      <c r="D151" s="44" t="s">
        <v>455</v>
      </c>
      <c r="E151" s="2" t="s">
        <v>33</v>
      </c>
      <c r="F151" s="155" t="s">
        <v>451</v>
      </c>
      <c r="G151" s="170"/>
      <c r="H151" s="151">
        <v>360.8</v>
      </c>
      <c r="I151" s="156">
        <v>48</v>
      </c>
      <c r="J151" s="241" t="s">
        <v>26</v>
      </c>
      <c r="K151" s="112" t="s">
        <v>26</v>
      </c>
      <c r="L151" s="214"/>
      <c r="M151" s="215" t="s">
        <v>43</v>
      </c>
      <c r="N151" s="216"/>
      <c r="O151" s="217"/>
      <c r="P151" s="218"/>
      <c r="Q151" s="219"/>
      <c r="R151" s="220"/>
      <c r="S151" s="221" t="s">
        <v>26</v>
      </c>
      <c r="T151" s="242"/>
      <c r="U151" s="149"/>
      <c r="V151" s="150"/>
      <c r="W151" s="151">
        <f t="shared" si="9"/>
        <v>361</v>
      </c>
      <c r="X151" s="152"/>
      <c r="Y151" s="153">
        <f t="shared" si="13"/>
        <v>0</v>
      </c>
      <c r="Z151" s="158"/>
      <c r="AA151" s="211"/>
    </row>
    <row r="152" spans="1:27" ht="32.1" customHeight="1" x14ac:dyDescent="0.2">
      <c r="A152" s="184">
        <v>132</v>
      </c>
      <c r="B152" s="176"/>
      <c r="C152" s="76" t="s">
        <v>456</v>
      </c>
      <c r="D152" s="44" t="s">
        <v>457</v>
      </c>
      <c r="E152" s="2" t="s">
        <v>33</v>
      </c>
      <c r="F152" s="155" t="s">
        <v>451</v>
      </c>
      <c r="G152" s="170"/>
      <c r="H152" s="151">
        <v>698.40000000000009</v>
      </c>
      <c r="I152" s="156">
        <v>48</v>
      </c>
      <c r="J152" s="241" t="s">
        <v>26</v>
      </c>
      <c r="K152" s="112" t="s">
        <v>26</v>
      </c>
      <c r="L152" s="214"/>
      <c r="M152" s="215" t="s">
        <v>43</v>
      </c>
      <c r="N152" s="216"/>
      <c r="O152" s="217"/>
      <c r="P152" s="218"/>
      <c r="Q152" s="219"/>
      <c r="R152" s="220"/>
      <c r="S152" s="221" t="s">
        <v>26</v>
      </c>
      <c r="T152" s="242"/>
      <c r="U152" s="149"/>
      <c r="V152" s="150"/>
      <c r="W152" s="151">
        <f t="shared" si="9"/>
        <v>698</v>
      </c>
      <c r="X152" s="152"/>
      <c r="Y152" s="153">
        <f t="shared" si="13"/>
        <v>0</v>
      </c>
      <c r="Z152" s="158"/>
      <c r="AA152" s="211"/>
    </row>
    <row r="153" spans="1:27" ht="32.1" customHeight="1" x14ac:dyDescent="0.2">
      <c r="A153" s="184">
        <v>133</v>
      </c>
      <c r="B153" s="176"/>
      <c r="C153" s="76" t="s">
        <v>458</v>
      </c>
      <c r="D153" s="44" t="s">
        <v>459</v>
      </c>
      <c r="E153" s="2" t="s">
        <v>45</v>
      </c>
      <c r="F153" s="155" t="s">
        <v>451</v>
      </c>
      <c r="G153" s="170"/>
      <c r="H153" s="151">
        <v>506.40000000000003</v>
      </c>
      <c r="I153" s="156">
        <v>48</v>
      </c>
      <c r="J153" s="241" t="s">
        <v>26</v>
      </c>
      <c r="K153" s="112" t="s">
        <v>26</v>
      </c>
      <c r="L153" s="214"/>
      <c r="M153" s="215" t="s">
        <v>43</v>
      </c>
      <c r="N153" s="216"/>
      <c r="O153" s="217"/>
      <c r="P153" s="218"/>
      <c r="Q153" s="219"/>
      <c r="R153" s="220"/>
      <c r="S153" s="221" t="s">
        <v>26</v>
      </c>
      <c r="T153" s="242"/>
      <c r="U153" s="149"/>
      <c r="V153" s="150"/>
      <c r="W153" s="151">
        <f t="shared" si="9"/>
        <v>506</v>
      </c>
      <c r="X153" s="152"/>
      <c r="Y153" s="153">
        <f t="shared" si="13"/>
        <v>0</v>
      </c>
      <c r="Z153" s="158"/>
      <c r="AA153" s="211"/>
    </row>
    <row r="154" spans="1:27" ht="32.1" customHeight="1" x14ac:dyDescent="0.2">
      <c r="A154" s="184">
        <v>134</v>
      </c>
      <c r="B154" s="176"/>
      <c r="C154" s="76" t="s">
        <v>460</v>
      </c>
      <c r="D154" s="44" t="s">
        <v>461</v>
      </c>
      <c r="E154" s="2" t="s">
        <v>45</v>
      </c>
      <c r="F154" s="155" t="s">
        <v>451</v>
      </c>
      <c r="G154" s="170"/>
      <c r="H154" s="151">
        <v>304.40000000000003</v>
      </c>
      <c r="I154" s="156">
        <v>48</v>
      </c>
      <c r="J154" s="241" t="s">
        <v>26</v>
      </c>
      <c r="K154" s="112" t="s">
        <v>26</v>
      </c>
      <c r="L154" s="214"/>
      <c r="M154" s="215" t="s">
        <v>43</v>
      </c>
      <c r="N154" s="216"/>
      <c r="O154" s="217"/>
      <c r="P154" s="218"/>
      <c r="Q154" s="219"/>
      <c r="R154" s="220"/>
      <c r="S154" s="221" t="s">
        <v>26</v>
      </c>
      <c r="T154" s="242"/>
      <c r="U154" s="149"/>
      <c r="V154" s="150"/>
      <c r="W154" s="151">
        <f t="shared" si="9"/>
        <v>304</v>
      </c>
      <c r="X154" s="152"/>
      <c r="Y154" s="153">
        <f t="shared" si="13"/>
        <v>0</v>
      </c>
      <c r="Z154" s="158"/>
      <c r="AA154" s="211"/>
    </row>
    <row r="155" spans="1:27" ht="32.1" customHeight="1" x14ac:dyDescent="0.2">
      <c r="A155" s="184">
        <v>135</v>
      </c>
      <c r="B155" s="176"/>
      <c r="C155" s="76" t="s">
        <v>462</v>
      </c>
      <c r="D155" s="44" t="s">
        <v>463</v>
      </c>
      <c r="E155" s="2" t="s">
        <v>45</v>
      </c>
      <c r="F155" s="155" t="s">
        <v>451</v>
      </c>
      <c r="G155" s="170"/>
      <c r="H155" s="151">
        <v>107.2</v>
      </c>
      <c r="I155" s="156">
        <v>48</v>
      </c>
      <c r="J155" s="241" t="s">
        <v>26</v>
      </c>
      <c r="K155" s="112" t="s">
        <v>26</v>
      </c>
      <c r="L155" s="214"/>
      <c r="M155" s="215" t="s">
        <v>43</v>
      </c>
      <c r="N155" s="216"/>
      <c r="O155" s="217"/>
      <c r="P155" s="218"/>
      <c r="Q155" s="219"/>
      <c r="R155" s="220"/>
      <c r="S155" s="221" t="s">
        <v>26</v>
      </c>
      <c r="T155" s="242"/>
      <c r="U155" s="149"/>
      <c r="V155" s="150"/>
      <c r="W155" s="151">
        <f t="shared" si="9"/>
        <v>107</v>
      </c>
      <c r="X155" s="152"/>
      <c r="Y155" s="153">
        <f t="shared" si="13"/>
        <v>0</v>
      </c>
      <c r="Z155" s="158"/>
      <c r="AA155" s="211"/>
    </row>
    <row r="156" spans="1:27" ht="32.1" customHeight="1" x14ac:dyDescent="0.2">
      <c r="A156" s="298">
        <v>136</v>
      </c>
      <c r="B156" s="299"/>
      <c r="C156" s="300" t="s">
        <v>464</v>
      </c>
      <c r="D156" s="44" t="s">
        <v>465</v>
      </c>
      <c r="E156" s="2" t="s">
        <v>45</v>
      </c>
      <c r="F156" s="155" t="s">
        <v>466</v>
      </c>
      <c r="G156" s="170" t="s">
        <v>467</v>
      </c>
      <c r="H156" s="295">
        <v>396</v>
      </c>
      <c r="I156" s="302">
        <v>24</v>
      </c>
      <c r="J156" s="241" t="s">
        <v>26</v>
      </c>
      <c r="K156" s="112" t="s">
        <v>26</v>
      </c>
      <c r="L156" s="214"/>
      <c r="M156" s="215" t="s">
        <v>43</v>
      </c>
      <c r="N156" s="216"/>
      <c r="O156" s="217"/>
      <c r="P156" s="218"/>
      <c r="Q156" s="219"/>
      <c r="R156" s="220"/>
      <c r="S156" s="221"/>
      <c r="T156" s="336"/>
      <c r="U156" s="293"/>
      <c r="V156" s="294"/>
      <c r="W156" s="295">
        <f t="shared" si="9"/>
        <v>396</v>
      </c>
      <c r="X156" s="313"/>
      <c r="Y156" s="297">
        <f>W156*X156</f>
        <v>0</v>
      </c>
      <c r="Z156" s="289"/>
      <c r="AA156" s="211"/>
    </row>
    <row r="157" spans="1:27" ht="32.1" customHeight="1" x14ac:dyDescent="0.2">
      <c r="A157" s="298"/>
      <c r="B157" s="299"/>
      <c r="C157" s="300"/>
      <c r="D157" s="44" t="s">
        <v>468</v>
      </c>
      <c r="E157" s="31" t="s">
        <v>29</v>
      </c>
      <c r="F157" s="155" t="s">
        <v>469</v>
      </c>
      <c r="G157" s="170" t="s">
        <v>470</v>
      </c>
      <c r="H157" s="295" t="e">
        <v>#N/A</v>
      </c>
      <c r="I157" s="302"/>
      <c r="J157" s="241" t="s">
        <v>26</v>
      </c>
      <c r="K157" s="112" t="s">
        <v>26</v>
      </c>
      <c r="L157" s="214"/>
      <c r="M157" s="215" t="s">
        <v>43</v>
      </c>
      <c r="N157" s="216"/>
      <c r="O157" s="217"/>
      <c r="P157" s="218"/>
      <c r="Q157" s="219"/>
      <c r="R157" s="220"/>
      <c r="S157" s="221"/>
      <c r="T157" s="336"/>
      <c r="U157" s="335"/>
      <c r="V157" s="294"/>
      <c r="W157" s="295" t="e">
        <f t="shared" si="9"/>
        <v>#N/A</v>
      </c>
      <c r="X157" s="313"/>
      <c r="Y157" s="297"/>
      <c r="Z157" s="289"/>
      <c r="AA157" s="211"/>
    </row>
    <row r="158" spans="1:27" ht="32.1" customHeight="1" x14ac:dyDescent="0.2">
      <c r="A158" s="298"/>
      <c r="B158" s="299"/>
      <c r="C158" s="300"/>
      <c r="D158" s="44" t="s">
        <v>471</v>
      </c>
      <c r="E158" s="31" t="s">
        <v>33</v>
      </c>
      <c r="F158" s="155" t="s">
        <v>472</v>
      </c>
      <c r="G158" s="23" t="s">
        <v>473</v>
      </c>
      <c r="H158" s="295" t="e">
        <v>#N/A</v>
      </c>
      <c r="I158" s="302"/>
      <c r="J158" s="241" t="s">
        <v>26</v>
      </c>
      <c r="K158" s="112" t="s">
        <v>26</v>
      </c>
      <c r="L158" s="214"/>
      <c r="M158" s="215" t="s">
        <v>43</v>
      </c>
      <c r="N158" s="216"/>
      <c r="O158" s="217"/>
      <c r="P158" s="218"/>
      <c r="Q158" s="219"/>
      <c r="R158" s="220"/>
      <c r="S158" s="221"/>
      <c r="T158" s="336"/>
      <c r="U158" s="335"/>
      <c r="V158" s="294"/>
      <c r="W158" s="295" t="e">
        <f t="shared" si="9"/>
        <v>#N/A</v>
      </c>
      <c r="X158" s="313"/>
      <c r="Y158" s="297"/>
      <c r="Z158" s="289"/>
      <c r="AA158" s="211"/>
    </row>
    <row r="159" spans="1:27" ht="32.1" customHeight="1" x14ac:dyDescent="0.2">
      <c r="A159" s="184">
        <v>137</v>
      </c>
      <c r="B159" s="176"/>
      <c r="C159" s="76" t="s">
        <v>474</v>
      </c>
      <c r="D159" s="44" t="s">
        <v>475</v>
      </c>
      <c r="E159" s="31" t="s">
        <v>398</v>
      </c>
      <c r="F159" s="155" t="s">
        <v>476</v>
      </c>
      <c r="G159" s="170" t="s">
        <v>477</v>
      </c>
      <c r="H159" s="151">
        <v>262.40000000000003</v>
      </c>
      <c r="I159" s="156">
        <v>12</v>
      </c>
      <c r="J159" s="246" t="s">
        <v>26</v>
      </c>
      <c r="K159" s="112" t="s">
        <v>26</v>
      </c>
      <c r="L159" s="214"/>
      <c r="M159" s="215" t="s">
        <v>436</v>
      </c>
      <c r="N159" s="216"/>
      <c r="O159" s="217"/>
      <c r="P159" s="218"/>
      <c r="Q159" s="219"/>
      <c r="R159" s="220"/>
      <c r="S159" s="221" t="s">
        <v>26</v>
      </c>
      <c r="T159" s="242"/>
      <c r="U159" s="149"/>
      <c r="V159" s="150"/>
      <c r="W159" s="151">
        <f t="shared" si="9"/>
        <v>262</v>
      </c>
      <c r="X159" s="152"/>
      <c r="Y159" s="153">
        <f>W159*X159</f>
        <v>0</v>
      </c>
      <c r="Z159" s="158"/>
      <c r="AA159" s="211"/>
    </row>
    <row r="160" spans="1:27" ht="32.1" customHeight="1" x14ac:dyDescent="0.2">
      <c r="A160" s="184">
        <v>138</v>
      </c>
      <c r="B160" s="176"/>
      <c r="C160" s="249" t="s">
        <v>478</v>
      </c>
      <c r="D160" s="231" t="s">
        <v>117</v>
      </c>
      <c r="E160" s="24"/>
      <c r="F160" s="155" t="s">
        <v>476</v>
      </c>
      <c r="G160" s="170"/>
      <c r="H160" s="151">
        <v>64</v>
      </c>
      <c r="I160" s="156">
        <v>12</v>
      </c>
      <c r="J160" s="241" t="s">
        <v>26</v>
      </c>
      <c r="K160" s="5"/>
      <c r="L160" s="214"/>
      <c r="M160" s="215" t="s">
        <v>436</v>
      </c>
      <c r="N160" s="216"/>
      <c r="O160" s="217"/>
      <c r="P160" s="218"/>
      <c r="Q160" s="219"/>
      <c r="R160" s="220"/>
      <c r="S160" s="221" t="s">
        <v>26</v>
      </c>
      <c r="T160" s="222"/>
      <c r="U160" s="149"/>
      <c r="V160" s="150"/>
      <c r="W160" s="151">
        <f t="shared" si="9"/>
        <v>64</v>
      </c>
      <c r="X160" s="152"/>
      <c r="Y160" s="153">
        <f t="shared" si="13"/>
        <v>0</v>
      </c>
      <c r="Z160" s="158"/>
      <c r="AA160" s="211"/>
    </row>
    <row r="161" spans="1:27" ht="32.1" customHeight="1" x14ac:dyDescent="0.2">
      <c r="A161" s="184">
        <v>139</v>
      </c>
      <c r="B161" s="176"/>
      <c r="C161" s="76" t="s">
        <v>479</v>
      </c>
      <c r="D161" s="231" t="s">
        <v>117</v>
      </c>
      <c r="E161" s="24"/>
      <c r="F161" s="155" t="s">
        <v>476</v>
      </c>
      <c r="G161" s="170"/>
      <c r="H161" s="151">
        <v>66</v>
      </c>
      <c r="I161" s="156">
        <v>12</v>
      </c>
      <c r="J161" s="241" t="s">
        <v>26</v>
      </c>
      <c r="K161" s="5"/>
      <c r="L161" s="214"/>
      <c r="M161" s="215" t="s">
        <v>436</v>
      </c>
      <c r="N161" s="216"/>
      <c r="O161" s="217"/>
      <c r="P161" s="218"/>
      <c r="Q161" s="219"/>
      <c r="R161" s="220"/>
      <c r="S161" s="221" t="s">
        <v>26</v>
      </c>
      <c r="T161" s="222"/>
      <c r="U161" s="149"/>
      <c r="V161" s="150"/>
      <c r="W161" s="151">
        <f t="shared" si="9"/>
        <v>66</v>
      </c>
      <c r="X161" s="152"/>
      <c r="Y161" s="153">
        <f t="shared" si="13"/>
        <v>0</v>
      </c>
      <c r="Z161" s="158"/>
      <c r="AA161" s="211"/>
    </row>
    <row r="162" spans="1:27" ht="32.1" customHeight="1" x14ac:dyDescent="0.2">
      <c r="A162" s="290" t="str">
        <f>"Dressings = "&amp;DOLLAR(SUM(Y163:Y187),2)</f>
        <v>Dressings = $0.00</v>
      </c>
      <c r="B162" s="290"/>
      <c r="C162" s="290"/>
      <c r="D162" s="103"/>
      <c r="E162" s="95"/>
      <c r="F162" s="96"/>
      <c r="G162" s="97"/>
      <c r="H162" s="98"/>
      <c r="I162" s="99"/>
      <c r="J162" s="232"/>
      <c r="K162" s="233"/>
      <c r="L162" s="100"/>
      <c r="M162" s="100"/>
      <c r="N162" s="100"/>
      <c r="O162" s="100"/>
      <c r="P162" s="100"/>
      <c r="Q162" s="100"/>
      <c r="R162" s="100"/>
      <c r="S162" s="101"/>
      <c r="T162" s="234"/>
      <c r="U162" s="235"/>
      <c r="V162" s="99"/>
      <c r="W162" s="98"/>
      <c r="X162" s="236"/>
      <c r="Y162" s="127"/>
      <c r="Z162" s="105"/>
      <c r="AA162" s="211"/>
    </row>
    <row r="163" spans="1:27" ht="32.1" customHeight="1" x14ac:dyDescent="0.2">
      <c r="A163" s="184">
        <v>140</v>
      </c>
      <c r="B163" s="176"/>
      <c r="C163" s="183" t="s">
        <v>480</v>
      </c>
      <c r="D163" s="44" t="s">
        <v>481</v>
      </c>
      <c r="E163" s="31" t="s">
        <v>398</v>
      </c>
      <c r="F163" s="155" t="s">
        <v>385</v>
      </c>
      <c r="G163" s="170"/>
      <c r="H163" s="151">
        <v>176</v>
      </c>
      <c r="I163" s="156">
        <v>4</v>
      </c>
      <c r="J163" s="241" t="s">
        <v>26</v>
      </c>
      <c r="K163" s="112" t="s">
        <v>26</v>
      </c>
      <c r="L163" s="214"/>
      <c r="M163" s="215"/>
      <c r="N163" s="216"/>
      <c r="O163" s="217"/>
      <c r="P163" s="218"/>
      <c r="Q163" s="219"/>
      <c r="R163" s="220"/>
      <c r="S163" s="221"/>
      <c r="T163" s="242"/>
      <c r="U163" s="149"/>
      <c r="V163" s="150"/>
      <c r="W163" s="151">
        <f t="shared" ref="W163:W187" si="14">ROUND(IF(ISBLANK(V163)=TRUE,H163,(H163*I163)/V163),0)</f>
        <v>176</v>
      </c>
      <c r="X163" s="152"/>
      <c r="Y163" s="153">
        <f t="shared" ref="Y163:Y187" si="15">W163*X163</f>
        <v>0</v>
      </c>
      <c r="Z163" s="158"/>
      <c r="AA163" s="211"/>
    </row>
    <row r="164" spans="1:27" ht="32.1" customHeight="1" x14ac:dyDescent="0.2">
      <c r="A164" s="184">
        <v>141</v>
      </c>
      <c r="B164" s="176"/>
      <c r="C164" s="183" t="s">
        <v>482</v>
      </c>
      <c r="D164" s="44" t="s">
        <v>483</v>
      </c>
      <c r="E164" s="31" t="s">
        <v>398</v>
      </c>
      <c r="F164" s="155" t="s">
        <v>385</v>
      </c>
      <c r="G164" s="170"/>
      <c r="H164" s="151">
        <v>113.2</v>
      </c>
      <c r="I164" s="156">
        <v>4</v>
      </c>
      <c r="J164" s="241" t="s">
        <v>26</v>
      </c>
      <c r="K164" s="112" t="s">
        <v>26</v>
      </c>
      <c r="L164" s="214"/>
      <c r="M164" s="215"/>
      <c r="N164" s="216"/>
      <c r="O164" s="217"/>
      <c r="P164" s="218"/>
      <c r="Q164" s="219"/>
      <c r="R164" s="220"/>
      <c r="S164" s="221"/>
      <c r="T164" s="242"/>
      <c r="U164" s="149"/>
      <c r="V164" s="150"/>
      <c r="W164" s="151">
        <f t="shared" si="14"/>
        <v>113</v>
      </c>
      <c r="X164" s="152"/>
      <c r="Y164" s="153">
        <f>W164*X164</f>
        <v>0</v>
      </c>
      <c r="Z164" s="158"/>
      <c r="AA164" s="211"/>
    </row>
    <row r="165" spans="1:27" ht="32.1" customHeight="1" x14ac:dyDescent="0.2">
      <c r="A165" s="184">
        <v>142</v>
      </c>
      <c r="B165" s="176"/>
      <c r="C165" s="183" t="s">
        <v>484</v>
      </c>
      <c r="D165" s="54" t="s">
        <v>485</v>
      </c>
      <c r="E165" s="31" t="s">
        <v>398</v>
      </c>
      <c r="F165" s="155" t="s">
        <v>385</v>
      </c>
      <c r="G165" s="170"/>
      <c r="H165" s="151">
        <v>355.6</v>
      </c>
      <c r="I165" s="156">
        <v>4</v>
      </c>
      <c r="J165" s="241" t="s">
        <v>26</v>
      </c>
      <c r="K165" s="112" t="s">
        <v>26</v>
      </c>
      <c r="L165" s="214"/>
      <c r="M165" s="215"/>
      <c r="N165" s="216"/>
      <c r="O165" s="217"/>
      <c r="P165" s="218"/>
      <c r="Q165" s="219"/>
      <c r="R165" s="220"/>
      <c r="S165" s="221"/>
      <c r="T165" s="242"/>
      <c r="U165" s="149"/>
      <c r="V165" s="150"/>
      <c r="W165" s="151">
        <f t="shared" si="14"/>
        <v>356</v>
      </c>
      <c r="X165" s="152"/>
      <c r="Y165" s="153">
        <f>W165*X165</f>
        <v>0</v>
      </c>
      <c r="Z165" s="158"/>
      <c r="AA165" s="211"/>
    </row>
    <row r="166" spans="1:27" ht="32.1" customHeight="1" x14ac:dyDescent="0.2">
      <c r="A166" s="329">
        <v>143</v>
      </c>
      <c r="B166" s="331"/>
      <c r="C166" s="333" t="s">
        <v>486</v>
      </c>
      <c r="D166" s="44" t="s">
        <v>487</v>
      </c>
      <c r="E166" s="31" t="s">
        <v>398</v>
      </c>
      <c r="F166" s="155" t="s">
        <v>488</v>
      </c>
      <c r="G166" s="170"/>
      <c r="H166" s="295">
        <v>44</v>
      </c>
      <c r="I166" s="302">
        <v>60</v>
      </c>
      <c r="J166" s="241" t="s">
        <v>26</v>
      </c>
      <c r="K166" s="112" t="s">
        <v>26</v>
      </c>
      <c r="L166" s="214"/>
      <c r="M166" s="215"/>
      <c r="N166" s="216"/>
      <c r="O166" s="217"/>
      <c r="P166" s="218"/>
      <c r="Q166" s="219"/>
      <c r="R166" s="220"/>
      <c r="S166" s="221"/>
      <c r="T166" s="292"/>
      <c r="U166" s="293"/>
      <c r="V166" s="294"/>
      <c r="W166" s="295">
        <f t="shared" si="14"/>
        <v>44</v>
      </c>
      <c r="X166" s="296"/>
      <c r="Y166" s="297">
        <f t="shared" si="15"/>
        <v>0</v>
      </c>
      <c r="Z166" s="303"/>
      <c r="AA166" s="211"/>
    </row>
    <row r="167" spans="1:27" ht="32.1" customHeight="1" x14ac:dyDescent="0.2">
      <c r="A167" s="330"/>
      <c r="B167" s="332"/>
      <c r="C167" s="334"/>
      <c r="D167" s="44" t="s">
        <v>489</v>
      </c>
      <c r="E167" s="31" t="s">
        <v>372</v>
      </c>
      <c r="F167" s="155" t="s">
        <v>488</v>
      </c>
      <c r="G167" s="170"/>
      <c r="H167" s="295" t="e">
        <v>#N/A</v>
      </c>
      <c r="I167" s="302"/>
      <c r="J167" s="241" t="s">
        <v>26</v>
      </c>
      <c r="K167" s="112" t="s">
        <v>26</v>
      </c>
      <c r="L167" s="214"/>
      <c r="M167" s="215"/>
      <c r="N167" s="216"/>
      <c r="O167" s="217"/>
      <c r="P167" s="218"/>
      <c r="Q167" s="219"/>
      <c r="R167" s="220"/>
      <c r="S167" s="221"/>
      <c r="T167" s="292"/>
      <c r="U167" s="293"/>
      <c r="V167" s="294"/>
      <c r="W167" s="295" t="e">
        <f t="shared" si="14"/>
        <v>#N/A</v>
      </c>
      <c r="X167" s="296"/>
      <c r="Y167" s="297"/>
      <c r="Z167" s="303"/>
      <c r="AA167" s="211"/>
    </row>
    <row r="168" spans="1:27" ht="32.1" customHeight="1" x14ac:dyDescent="0.2">
      <c r="A168" s="298">
        <v>144</v>
      </c>
      <c r="B168" s="299"/>
      <c r="C168" s="300" t="s">
        <v>490</v>
      </c>
      <c r="D168" s="44" t="s">
        <v>491</v>
      </c>
      <c r="E168" s="31" t="s">
        <v>398</v>
      </c>
      <c r="F168" s="155" t="s">
        <v>488</v>
      </c>
      <c r="G168" s="154"/>
      <c r="H168" s="295">
        <v>272.8</v>
      </c>
      <c r="I168" s="302">
        <v>60</v>
      </c>
      <c r="J168" s="241" t="s">
        <v>26</v>
      </c>
      <c r="K168" s="112" t="s">
        <v>26</v>
      </c>
      <c r="L168" s="214"/>
      <c r="M168" s="215"/>
      <c r="N168" s="216"/>
      <c r="O168" s="217"/>
      <c r="P168" s="218"/>
      <c r="Q168" s="219"/>
      <c r="R168" s="220"/>
      <c r="S168" s="221"/>
      <c r="T168" s="292"/>
      <c r="U168" s="293"/>
      <c r="V168" s="294"/>
      <c r="W168" s="295">
        <f t="shared" si="14"/>
        <v>273</v>
      </c>
      <c r="X168" s="296"/>
      <c r="Y168" s="297">
        <f t="shared" si="15"/>
        <v>0</v>
      </c>
      <c r="Z168" s="303"/>
      <c r="AA168" s="211"/>
    </row>
    <row r="169" spans="1:27" ht="32.1" customHeight="1" x14ac:dyDescent="0.2">
      <c r="A169" s="298"/>
      <c r="B169" s="299"/>
      <c r="C169" s="300"/>
      <c r="D169" s="44" t="s">
        <v>492</v>
      </c>
      <c r="E169" s="31" t="s">
        <v>372</v>
      </c>
      <c r="F169" s="155" t="s">
        <v>488</v>
      </c>
      <c r="G169" s="154"/>
      <c r="H169" s="295" t="e">
        <v>#N/A</v>
      </c>
      <c r="I169" s="302"/>
      <c r="J169" s="241" t="s">
        <v>26</v>
      </c>
      <c r="K169" s="112" t="s">
        <v>26</v>
      </c>
      <c r="L169" s="214"/>
      <c r="M169" s="215"/>
      <c r="N169" s="216"/>
      <c r="O169" s="217"/>
      <c r="P169" s="218"/>
      <c r="Q169" s="219"/>
      <c r="R169" s="220"/>
      <c r="S169" s="221"/>
      <c r="T169" s="292"/>
      <c r="U169" s="293"/>
      <c r="V169" s="294"/>
      <c r="W169" s="295" t="e">
        <f t="shared" si="14"/>
        <v>#N/A</v>
      </c>
      <c r="X169" s="296"/>
      <c r="Y169" s="297"/>
      <c r="Z169" s="303"/>
      <c r="AA169" s="211"/>
    </row>
    <row r="170" spans="1:27" ht="32.1" customHeight="1" x14ac:dyDescent="0.2">
      <c r="A170" s="184">
        <v>145</v>
      </c>
      <c r="B170" s="176"/>
      <c r="C170" s="183" t="s">
        <v>493</v>
      </c>
      <c r="D170" s="44" t="s">
        <v>494</v>
      </c>
      <c r="E170" s="31" t="s">
        <v>398</v>
      </c>
      <c r="F170" s="155" t="s">
        <v>488</v>
      </c>
      <c r="G170" s="170"/>
      <c r="H170" s="151">
        <v>68</v>
      </c>
      <c r="I170" s="156">
        <v>60</v>
      </c>
      <c r="J170" s="241" t="s">
        <v>26</v>
      </c>
      <c r="K170" s="112" t="s">
        <v>26</v>
      </c>
      <c r="L170" s="214"/>
      <c r="M170" s="215"/>
      <c r="N170" s="216"/>
      <c r="O170" s="217"/>
      <c r="P170" s="218"/>
      <c r="Q170" s="219"/>
      <c r="R170" s="220"/>
      <c r="S170" s="221"/>
      <c r="T170" s="242"/>
      <c r="U170" s="149"/>
      <c r="V170" s="150"/>
      <c r="W170" s="151">
        <f t="shared" si="14"/>
        <v>68</v>
      </c>
      <c r="X170" s="152"/>
      <c r="Y170" s="153">
        <f t="shared" si="15"/>
        <v>0</v>
      </c>
      <c r="Z170" s="158"/>
      <c r="AA170" s="211"/>
    </row>
    <row r="171" spans="1:27" ht="32.1" customHeight="1" x14ac:dyDescent="0.2">
      <c r="A171" s="298">
        <v>146</v>
      </c>
      <c r="B171" s="299"/>
      <c r="C171" s="300" t="s">
        <v>495</v>
      </c>
      <c r="D171" s="44" t="s">
        <v>496</v>
      </c>
      <c r="E171" s="31" t="s">
        <v>398</v>
      </c>
      <c r="F171" s="155" t="s">
        <v>488</v>
      </c>
      <c r="G171" s="170"/>
      <c r="H171" s="295">
        <v>81.600000000000009</v>
      </c>
      <c r="I171" s="302">
        <v>60</v>
      </c>
      <c r="J171" s="241" t="s">
        <v>26</v>
      </c>
      <c r="K171" s="112" t="s">
        <v>26</v>
      </c>
      <c r="L171" s="214"/>
      <c r="M171" s="215"/>
      <c r="N171" s="216"/>
      <c r="O171" s="217"/>
      <c r="P171" s="218"/>
      <c r="Q171" s="219"/>
      <c r="R171" s="220"/>
      <c r="S171" s="221"/>
      <c r="T171" s="292"/>
      <c r="U171" s="293"/>
      <c r="V171" s="294"/>
      <c r="W171" s="295">
        <f t="shared" si="14"/>
        <v>82</v>
      </c>
      <c r="X171" s="296"/>
      <c r="Y171" s="297">
        <f t="shared" si="15"/>
        <v>0</v>
      </c>
      <c r="Z171" s="303"/>
      <c r="AA171" s="211"/>
    </row>
    <row r="172" spans="1:27" ht="32.1" customHeight="1" x14ac:dyDescent="0.2">
      <c r="A172" s="298"/>
      <c r="B172" s="299"/>
      <c r="C172" s="300"/>
      <c r="D172" s="44" t="s">
        <v>497</v>
      </c>
      <c r="E172" s="31" t="s">
        <v>372</v>
      </c>
      <c r="F172" s="155" t="s">
        <v>488</v>
      </c>
      <c r="G172" s="170"/>
      <c r="H172" s="295" t="e">
        <v>#N/A</v>
      </c>
      <c r="I172" s="302"/>
      <c r="J172" s="241" t="s">
        <v>26</v>
      </c>
      <c r="K172" s="112" t="s">
        <v>26</v>
      </c>
      <c r="L172" s="214"/>
      <c r="M172" s="215"/>
      <c r="N172" s="216"/>
      <c r="O172" s="217"/>
      <c r="P172" s="218"/>
      <c r="Q172" s="219"/>
      <c r="R172" s="220"/>
      <c r="S172" s="221"/>
      <c r="T172" s="292"/>
      <c r="U172" s="293"/>
      <c r="V172" s="294"/>
      <c r="W172" s="295" t="e">
        <f t="shared" si="14"/>
        <v>#N/A</v>
      </c>
      <c r="X172" s="296"/>
      <c r="Y172" s="297"/>
      <c r="Z172" s="303"/>
      <c r="AA172" s="211"/>
    </row>
    <row r="173" spans="1:27" ht="32.1" customHeight="1" x14ac:dyDescent="0.2">
      <c r="A173" s="298">
        <v>147</v>
      </c>
      <c r="B173" s="299"/>
      <c r="C173" s="300" t="s">
        <v>498</v>
      </c>
      <c r="D173" s="44" t="s">
        <v>499</v>
      </c>
      <c r="E173" s="31" t="s">
        <v>398</v>
      </c>
      <c r="F173" s="155" t="s">
        <v>488</v>
      </c>
      <c r="G173" s="170"/>
      <c r="H173" s="295">
        <v>106.4</v>
      </c>
      <c r="I173" s="302">
        <v>60</v>
      </c>
      <c r="J173" s="241" t="s">
        <v>26</v>
      </c>
      <c r="K173" s="112" t="s">
        <v>26</v>
      </c>
      <c r="L173" s="214"/>
      <c r="M173" s="215"/>
      <c r="N173" s="216"/>
      <c r="O173" s="217"/>
      <c r="P173" s="218"/>
      <c r="Q173" s="219"/>
      <c r="R173" s="220"/>
      <c r="S173" s="221"/>
      <c r="T173" s="292"/>
      <c r="U173" s="293"/>
      <c r="V173" s="294"/>
      <c r="W173" s="295">
        <f t="shared" si="14"/>
        <v>106</v>
      </c>
      <c r="X173" s="296"/>
      <c r="Y173" s="297">
        <f t="shared" si="15"/>
        <v>0</v>
      </c>
      <c r="Z173" s="303"/>
      <c r="AA173" s="211"/>
    </row>
    <row r="174" spans="1:27" ht="32.1" customHeight="1" x14ac:dyDescent="0.2">
      <c r="A174" s="298"/>
      <c r="B174" s="299"/>
      <c r="C174" s="300"/>
      <c r="D174" s="44" t="s">
        <v>500</v>
      </c>
      <c r="E174" s="31" t="s">
        <v>372</v>
      </c>
      <c r="F174" s="155" t="s">
        <v>488</v>
      </c>
      <c r="G174" s="170"/>
      <c r="H174" s="295" t="e">
        <v>#N/A</v>
      </c>
      <c r="I174" s="302"/>
      <c r="J174" s="241" t="s">
        <v>26</v>
      </c>
      <c r="K174" s="112" t="s">
        <v>26</v>
      </c>
      <c r="L174" s="214"/>
      <c r="M174" s="215"/>
      <c r="N174" s="216"/>
      <c r="O174" s="217"/>
      <c r="P174" s="218"/>
      <c r="Q174" s="219"/>
      <c r="R174" s="220"/>
      <c r="S174" s="221"/>
      <c r="T174" s="292"/>
      <c r="U174" s="293"/>
      <c r="V174" s="294"/>
      <c r="W174" s="295" t="e">
        <f t="shared" si="14"/>
        <v>#N/A</v>
      </c>
      <c r="X174" s="296"/>
      <c r="Y174" s="297"/>
      <c r="Z174" s="303"/>
      <c r="AA174" s="211"/>
    </row>
    <row r="175" spans="1:27" ht="32.1" customHeight="1" x14ac:dyDescent="0.2">
      <c r="A175" s="298">
        <v>148</v>
      </c>
      <c r="B175" s="299"/>
      <c r="C175" s="300" t="s">
        <v>501</v>
      </c>
      <c r="D175" s="44" t="s">
        <v>502</v>
      </c>
      <c r="E175" s="31" t="s">
        <v>398</v>
      </c>
      <c r="F175" s="155" t="s">
        <v>488</v>
      </c>
      <c r="G175" s="154"/>
      <c r="H175" s="295">
        <v>114.80000000000001</v>
      </c>
      <c r="I175" s="302">
        <v>60</v>
      </c>
      <c r="J175" s="241" t="s">
        <v>26</v>
      </c>
      <c r="K175" s="112" t="s">
        <v>26</v>
      </c>
      <c r="L175" s="214"/>
      <c r="M175" s="215"/>
      <c r="N175" s="216"/>
      <c r="O175" s="217"/>
      <c r="P175" s="218"/>
      <c r="Q175" s="219"/>
      <c r="R175" s="220"/>
      <c r="S175" s="221"/>
      <c r="T175" s="292"/>
      <c r="U175" s="293"/>
      <c r="V175" s="294"/>
      <c r="W175" s="295">
        <f t="shared" si="14"/>
        <v>115</v>
      </c>
      <c r="X175" s="296"/>
      <c r="Y175" s="297">
        <f t="shared" si="15"/>
        <v>0</v>
      </c>
      <c r="Z175" s="303"/>
      <c r="AA175" s="211"/>
    </row>
    <row r="176" spans="1:27" ht="32.1" customHeight="1" x14ac:dyDescent="0.2">
      <c r="A176" s="298"/>
      <c r="B176" s="299"/>
      <c r="C176" s="300"/>
      <c r="D176" s="44" t="s">
        <v>503</v>
      </c>
      <c r="E176" s="31" t="s">
        <v>372</v>
      </c>
      <c r="F176" s="155" t="s">
        <v>488</v>
      </c>
      <c r="G176" s="154"/>
      <c r="H176" s="295" t="e">
        <v>#N/A</v>
      </c>
      <c r="I176" s="302"/>
      <c r="J176" s="241" t="s">
        <v>26</v>
      </c>
      <c r="K176" s="112" t="s">
        <v>26</v>
      </c>
      <c r="L176" s="214"/>
      <c r="M176" s="215"/>
      <c r="N176" s="216"/>
      <c r="O176" s="217"/>
      <c r="P176" s="218"/>
      <c r="Q176" s="219"/>
      <c r="R176" s="220"/>
      <c r="S176" s="221"/>
      <c r="T176" s="292"/>
      <c r="U176" s="293"/>
      <c r="V176" s="294"/>
      <c r="W176" s="295" t="e">
        <f t="shared" si="14"/>
        <v>#N/A</v>
      </c>
      <c r="X176" s="296"/>
      <c r="Y176" s="297"/>
      <c r="Z176" s="303"/>
      <c r="AA176" s="211"/>
    </row>
    <row r="177" spans="1:27" ht="32.1" customHeight="1" x14ac:dyDescent="0.2">
      <c r="A177" s="184">
        <v>149</v>
      </c>
      <c r="B177" s="176"/>
      <c r="C177" s="183" t="s">
        <v>504</v>
      </c>
      <c r="D177" s="44" t="s">
        <v>505</v>
      </c>
      <c r="E177" s="31" t="s">
        <v>398</v>
      </c>
      <c r="F177" s="155" t="s">
        <v>488</v>
      </c>
      <c r="G177" s="170"/>
      <c r="H177" s="151">
        <v>93.600000000000009</v>
      </c>
      <c r="I177" s="156">
        <v>60</v>
      </c>
      <c r="J177" s="241" t="s">
        <v>26</v>
      </c>
      <c r="K177" s="112" t="s">
        <v>26</v>
      </c>
      <c r="L177" s="214"/>
      <c r="M177" s="215"/>
      <c r="N177" s="216"/>
      <c r="O177" s="217"/>
      <c r="P177" s="218"/>
      <c r="Q177" s="219"/>
      <c r="R177" s="220"/>
      <c r="S177" s="221"/>
      <c r="T177" s="242"/>
      <c r="U177" s="149"/>
      <c r="V177" s="150"/>
      <c r="W177" s="151">
        <f t="shared" si="14"/>
        <v>94</v>
      </c>
      <c r="X177" s="152"/>
      <c r="Y177" s="153">
        <f t="shared" si="15"/>
        <v>0</v>
      </c>
      <c r="Z177" s="158"/>
      <c r="AA177" s="211"/>
    </row>
    <row r="178" spans="1:27" ht="32.1" customHeight="1" x14ac:dyDescent="0.2">
      <c r="A178" s="298">
        <v>150</v>
      </c>
      <c r="B178" s="299"/>
      <c r="C178" s="300" t="s">
        <v>506</v>
      </c>
      <c r="D178" s="44" t="s">
        <v>507</v>
      </c>
      <c r="E178" s="31" t="s">
        <v>398</v>
      </c>
      <c r="F178" s="155" t="s">
        <v>488</v>
      </c>
      <c r="G178" s="170"/>
      <c r="H178" s="295">
        <v>116.80000000000001</v>
      </c>
      <c r="I178" s="302">
        <v>60</v>
      </c>
      <c r="J178" s="241" t="s">
        <v>26</v>
      </c>
      <c r="K178" s="112" t="s">
        <v>26</v>
      </c>
      <c r="L178" s="214"/>
      <c r="M178" s="215"/>
      <c r="N178" s="216"/>
      <c r="O178" s="217"/>
      <c r="P178" s="218"/>
      <c r="Q178" s="219"/>
      <c r="R178" s="220"/>
      <c r="S178" s="221"/>
      <c r="T178" s="292"/>
      <c r="U178" s="293"/>
      <c r="V178" s="294"/>
      <c r="W178" s="295">
        <f t="shared" si="14"/>
        <v>117</v>
      </c>
      <c r="X178" s="296"/>
      <c r="Y178" s="297">
        <f t="shared" si="15"/>
        <v>0</v>
      </c>
      <c r="Z178" s="303"/>
      <c r="AA178" s="211"/>
    </row>
    <row r="179" spans="1:27" ht="32.1" customHeight="1" x14ac:dyDescent="0.2">
      <c r="A179" s="298"/>
      <c r="B179" s="299"/>
      <c r="C179" s="300"/>
      <c r="D179" s="44" t="s">
        <v>508</v>
      </c>
      <c r="E179" s="31" t="s">
        <v>372</v>
      </c>
      <c r="F179" s="155" t="s">
        <v>488</v>
      </c>
      <c r="G179" s="170"/>
      <c r="H179" s="295" t="e">
        <v>#N/A</v>
      </c>
      <c r="I179" s="302"/>
      <c r="J179" s="241" t="s">
        <v>26</v>
      </c>
      <c r="K179" s="112" t="s">
        <v>26</v>
      </c>
      <c r="L179" s="214"/>
      <c r="M179" s="215"/>
      <c r="N179" s="216"/>
      <c r="O179" s="217"/>
      <c r="P179" s="218"/>
      <c r="Q179" s="219"/>
      <c r="R179" s="220"/>
      <c r="S179" s="221"/>
      <c r="T179" s="292"/>
      <c r="U179" s="293"/>
      <c r="V179" s="294"/>
      <c r="W179" s="295" t="e">
        <f t="shared" si="14"/>
        <v>#N/A</v>
      </c>
      <c r="X179" s="296"/>
      <c r="Y179" s="297"/>
      <c r="Z179" s="303"/>
      <c r="AA179" s="211"/>
    </row>
    <row r="180" spans="1:27" ht="32.1" customHeight="1" x14ac:dyDescent="0.2">
      <c r="A180" s="298">
        <v>151</v>
      </c>
      <c r="B180" s="299"/>
      <c r="C180" s="300" t="s">
        <v>509</v>
      </c>
      <c r="D180" s="44" t="s">
        <v>510</v>
      </c>
      <c r="E180" s="31" t="s">
        <v>398</v>
      </c>
      <c r="F180" s="155" t="s">
        <v>488</v>
      </c>
      <c r="G180" s="170"/>
      <c r="H180" s="295">
        <v>219.20000000000002</v>
      </c>
      <c r="I180" s="302">
        <v>60</v>
      </c>
      <c r="J180" s="241" t="s">
        <v>26</v>
      </c>
      <c r="K180" s="112" t="s">
        <v>26</v>
      </c>
      <c r="L180" s="214"/>
      <c r="M180" s="215"/>
      <c r="N180" s="216"/>
      <c r="O180" s="217"/>
      <c r="P180" s="218"/>
      <c r="Q180" s="219"/>
      <c r="R180" s="220"/>
      <c r="S180" s="221"/>
      <c r="T180" s="292"/>
      <c r="U180" s="293"/>
      <c r="V180" s="294"/>
      <c r="W180" s="295">
        <f t="shared" si="14"/>
        <v>219</v>
      </c>
      <c r="X180" s="296"/>
      <c r="Y180" s="297">
        <f t="shared" si="15"/>
        <v>0</v>
      </c>
      <c r="Z180" s="303"/>
      <c r="AA180" s="211"/>
    </row>
    <row r="181" spans="1:27" ht="32.1" customHeight="1" x14ac:dyDescent="0.2">
      <c r="A181" s="298"/>
      <c r="B181" s="299"/>
      <c r="C181" s="300"/>
      <c r="D181" s="44" t="s">
        <v>511</v>
      </c>
      <c r="E181" s="31" t="s">
        <v>372</v>
      </c>
      <c r="F181" s="155" t="s">
        <v>488</v>
      </c>
      <c r="G181" s="170"/>
      <c r="H181" s="295" t="e">
        <v>#N/A</v>
      </c>
      <c r="I181" s="302"/>
      <c r="J181" s="241" t="s">
        <v>26</v>
      </c>
      <c r="K181" s="112" t="s">
        <v>26</v>
      </c>
      <c r="L181" s="214"/>
      <c r="M181" s="215"/>
      <c r="N181" s="216"/>
      <c r="O181" s="217"/>
      <c r="P181" s="218"/>
      <c r="Q181" s="219"/>
      <c r="R181" s="220"/>
      <c r="S181" s="221"/>
      <c r="T181" s="292"/>
      <c r="U181" s="293"/>
      <c r="V181" s="294"/>
      <c r="W181" s="295" t="e">
        <f t="shared" si="14"/>
        <v>#N/A</v>
      </c>
      <c r="X181" s="296"/>
      <c r="Y181" s="297"/>
      <c r="Z181" s="303"/>
      <c r="AA181" s="211"/>
    </row>
    <row r="182" spans="1:27" ht="32.1" customHeight="1" x14ac:dyDescent="0.2">
      <c r="A182" s="329">
        <v>152</v>
      </c>
      <c r="B182" s="331"/>
      <c r="C182" s="333" t="s">
        <v>512</v>
      </c>
      <c r="D182" s="44" t="s">
        <v>513</v>
      </c>
      <c r="E182" s="31" t="s">
        <v>398</v>
      </c>
      <c r="F182" s="155" t="s">
        <v>488</v>
      </c>
      <c r="G182" s="154"/>
      <c r="H182" s="295">
        <v>41.6</v>
      </c>
      <c r="I182" s="302">
        <v>60</v>
      </c>
      <c r="J182" s="241" t="s">
        <v>26</v>
      </c>
      <c r="K182" s="112" t="s">
        <v>26</v>
      </c>
      <c r="L182" s="214"/>
      <c r="M182" s="215"/>
      <c r="N182" s="216"/>
      <c r="O182" s="217"/>
      <c r="P182" s="218"/>
      <c r="Q182" s="219"/>
      <c r="R182" s="220"/>
      <c r="S182" s="221"/>
      <c r="T182" s="292"/>
      <c r="U182" s="293"/>
      <c r="V182" s="294"/>
      <c r="W182" s="295">
        <f t="shared" si="14"/>
        <v>42</v>
      </c>
      <c r="X182" s="296"/>
      <c r="Y182" s="297">
        <f t="shared" si="15"/>
        <v>0</v>
      </c>
      <c r="Z182" s="303"/>
      <c r="AA182" s="211"/>
    </row>
    <row r="183" spans="1:27" ht="32.1" customHeight="1" x14ac:dyDescent="0.2">
      <c r="A183" s="330"/>
      <c r="B183" s="332"/>
      <c r="C183" s="334"/>
      <c r="D183" s="44" t="s">
        <v>514</v>
      </c>
      <c r="E183" s="31" t="s">
        <v>372</v>
      </c>
      <c r="F183" s="155" t="s">
        <v>488</v>
      </c>
      <c r="G183" s="154"/>
      <c r="H183" s="295" t="e">
        <v>#N/A</v>
      </c>
      <c r="I183" s="302"/>
      <c r="J183" s="241" t="s">
        <v>26</v>
      </c>
      <c r="K183" s="112" t="s">
        <v>26</v>
      </c>
      <c r="L183" s="214"/>
      <c r="M183" s="215"/>
      <c r="N183" s="216"/>
      <c r="O183" s="217"/>
      <c r="P183" s="218"/>
      <c r="Q183" s="219"/>
      <c r="R183" s="220"/>
      <c r="S183" s="221"/>
      <c r="T183" s="292"/>
      <c r="U183" s="293"/>
      <c r="V183" s="294"/>
      <c r="W183" s="295" t="e">
        <f t="shared" si="14"/>
        <v>#N/A</v>
      </c>
      <c r="X183" s="296"/>
      <c r="Y183" s="297"/>
      <c r="Z183" s="303"/>
      <c r="AA183" s="211"/>
    </row>
    <row r="184" spans="1:27" ht="32.1" customHeight="1" x14ac:dyDescent="0.2">
      <c r="A184" s="184">
        <v>153</v>
      </c>
      <c r="B184" s="176"/>
      <c r="C184" s="76" t="s">
        <v>515</v>
      </c>
      <c r="D184" s="231" t="s">
        <v>117</v>
      </c>
      <c r="E184" s="31"/>
      <c r="F184" s="25" t="s">
        <v>516</v>
      </c>
      <c r="G184" s="170"/>
      <c r="H184" s="151">
        <v>71</v>
      </c>
      <c r="I184" s="156">
        <v>200</v>
      </c>
      <c r="J184" s="241" t="s">
        <v>26</v>
      </c>
      <c r="K184" s="5"/>
      <c r="L184" s="214"/>
      <c r="M184" s="215"/>
      <c r="N184" s="216"/>
      <c r="O184" s="217"/>
      <c r="P184" s="218"/>
      <c r="Q184" s="219"/>
      <c r="R184" s="220"/>
      <c r="S184" s="221"/>
      <c r="T184" s="242"/>
      <c r="U184" s="149"/>
      <c r="V184" s="150"/>
      <c r="W184" s="151">
        <f t="shared" si="14"/>
        <v>71</v>
      </c>
      <c r="X184" s="152"/>
      <c r="Y184" s="153">
        <f t="shared" si="15"/>
        <v>0</v>
      </c>
      <c r="Z184" s="158"/>
      <c r="AA184" s="211"/>
    </row>
    <row r="185" spans="1:27" ht="32.1" customHeight="1" x14ac:dyDescent="0.2">
      <c r="A185" s="184">
        <v>154</v>
      </c>
      <c r="B185" s="176"/>
      <c r="C185" s="76" t="s">
        <v>517</v>
      </c>
      <c r="D185" s="231" t="s">
        <v>117</v>
      </c>
      <c r="E185" s="31"/>
      <c r="F185" s="25" t="s">
        <v>516</v>
      </c>
      <c r="G185" s="170"/>
      <c r="H185" s="151">
        <v>65</v>
      </c>
      <c r="I185" s="156">
        <v>200</v>
      </c>
      <c r="J185" s="241" t="s">
        <v>26</v>
      </c>
      <c r="K185" s="5"/>
      <c r="L185" s="214"/>
      <c r="M185" s="215"/>
      <c r="N185" s="216"/>
      <c r="O185" s="217"/>
      <c r="P185" s="218"/>
      <c r="Q185" s="219"/>
      <c r="R185" s="220"/>
      <c r="S185" s="221"/>
      <c r="T185" s="242"/>
      <c r="U185" s="149"/>
      <c r="V185" s="150"/>
      <c r="W185" s="151">
        <f t="shared" si="14"/>
        <v>65</v>
      </c>
      <c r="X185" s="152"/>
      <c r="Y185" s="153">
        <f t="shared" si="15"/>
        <v>0</v>
      </c>
      <c r="Z185" s="158"/>
      <c r="AA185" s="211"/>
    </row>
    <row r="186" spans="1:27" ht="32.1" customHeight="1" x14ac:dyDescent="0.2">
      <c r="A186" s="184">
        <v>155</v>
      </c>
      <c r="B186" s="176"/>
      <c r="C186" s="183" t="s">
        <v>518</v>
      </c>
      <c r="D186" s="44" t="s">
        <v>519</v>
      </c>
      <c r="E186" s="31" t="s">
        <v>398</v>
      </c>
      <c r="F186" s="155" t="s">
        <v>520</v>
      </c>
      <c r="G186" s="170"/>
      <c r="H186" s="151">
        <v>65.2</v>
      </c>
      <c r="I186" s="156">
        <v>100</v>
      </c>
      <c r="J186" s="241" t="s">
        <v>26</v>
      </c>
      <c r="K186" s="112" t="s">
        <v>26</v>
      </c>
      <c r="L186" s="214"/>
      <c r="M186" s="215"/>
      <c r="N186" s="216"/>
      <c r="O186" s="217"/>
      <c r="P186" s="218"/>
      <c r="Q186" s="219"/>
      <c r="R186" s="220"/>
      <c r="S186" s="221"/>
      <c r="T186" s="222"/>
      <c r="U186" s="149"/>
      <c r="V186" s="150"/>
      <c r="W186" s="151">
        <f t="shared" si="14"/>
        <v>65</v>
      </c>
      <c r="X186" s="152"/>
      <c r="Y186" s="153">
        <f t="shared" si="15"/>
        <v>0</v>
      </c>
      <c r="Z186" s="158"/>
      <c r="AA186" s="211"/>
    </row>
    <row r="187" spans="1:27" ht="32.1" customHeight="1" x14ac:dyDescent="0.2">
      <c r="A187" s="184">
        <v>156</v>
      </c>
      <c r="B187" s="176"/>
      <c r="C187" s="183" t="s">
        <v>521</v>
      </c>
      <c r="D187" s="44" t="s">
        <v>522</v>
      </c>
      <c r="E187" s="2" t="s">
        <v>398</v>
      </c>
      <c r="F187" s="155" t="s">
        <v>312</v>
      </c>
      <c r="G187" s="170"/>
      <c r="H187" s="151">
        <v>394.40000000000003</v>
      </c>
      <c r="I187" s="156">
        <v>100</v>
      </c>
      <c r="J187" s="241" t="s">
        <v>26</v>
      </c>
      <c r="K187" s="112" t="s">
        <v>26</v>
      </c>
      <c r="L187" s="214"/>
      <c r="M187" s="215"/>
      <c r="N187" s="216"/>
      <c r="O187" s="217"/>
      <c r="P187" s="218"/>
      <c r="Q187" s="219"/>
      <c r="R187" s="220"/>
      <c r="S187" s="221"/>
      <c r="T187" s="242"/>
      <c r="U187" s="149"/>
      <c r="V187" s="150"/>
      <c r="W187" s="151">
        <f t="shared" si="14"/>
        <v>394</v>
      </c>
      <c r="X187" s="152"/>
      <c r="Y187" s="153">
        <f t="shared" si="15"/>
        <v>0</v>
      </c>
      <c r="Z187" s="158"/>
      <c r="AA187" s="211"/>
    </row>
    <row r="188" spans="1:27" ht="32.1" customHeight="1" x14ac:dyDescent="0.2">
      <c r="A188" s="328" t="str">
        <f>"Fruit, Vegetables = "&amp;DOLLAR(SUM(Y189:Y213),2)</f>
        <v>Fruit, Vegetables = $0.00</v>
      </c>
      <c r="B188" s="328"/>
      <c r="C188" s="328"/>
      <c r="D188" s="103"/>
      <c r="E188" s="95"/>
      <c r="F188" s="96"/>
      <c r="G188" s="104"/>
      <c r="H188" s="98"/>
      <c r="I188" s="99"/>
      <c r="J188" s="250"/>
      <c r="K188" s="251"/>
      <c r="L188" s="100"/>
      <c r="M188" s="100"/>
      <c r="N188" s="100"/>
      <c r="O188" s="100"/>
      <c r="P188" s="100"/>
      <c r="Q188" s="100"/>
      <c r="R188" s="100"/>
      <c r="S188" s="101"/>
      <c r="T188" s="234"/>
      <c r="U188" s="235"/>
      <c r="V188" s="99"/>
      <c r="W188" s="98"/>
      <c r="X188" s="236"/>
      <c r="Y188" s="127"/>
      <c r="Z188" s="105"/>
      <c r="AA188" s="211"/>
    </row>
    <row r="189" spans="1:27" ht="32.1" customHeight="1" x14ac:dyDescent="0.2">
      <c r="A189" s="185">
        <v>157</v>
      </c>
      <c r="B189" s="182"/>
      <c r="C189" s="80" t="s">
        <v>523</v>
      </c>
      <c r="D189" s="231" t="s">
        <v>117</v>
      </c>
      <c r="E189" s="2"/>
      <c r="F189" s="26" t="s">
        <v>346</v>
      </c>
      <c r="G189" s="27" t="s">
        <v>524</v>
      </c>
      <c r="H189" s="151">
        <v>148</v>
      </c>
      <c r="I189" s="156">
        <v>6</v>
      </c>
      <c r="J189" s="252" t="s">
        <v>26</v>
      </c>
      <c r="K189" s="5"/>
      <c r="L189" s="214"/>
      <c r="M189" s="215"/>
      <c r="N189" s="216"/>
      <c r="O189" s="217"/>
      <c r="P189" s="218"/>
      <c r="Q189" s="219"/>
      <c r="R189" s="220"/>
      <c r="S189" s="221"/>
      <c r="T189" s="253"/>
      <c r="U189" s="149"/>
      <c r="V189" s="150"/>
      <c r="W189" s="151">
        <f t="shared" ref="W189:W213" si="16">ROUND(IF(ISBLANK(V189)=TRUE,H189,(H189*I189)/V189),0)</f>
        <v>148</v>
      </c>
      <c r="X189" s="163"/>
      <c r="Y189" s="153">
        <f t="shared" ref="Y189:Y213" si="17">W189*X189</f>
        <v>0</v>
      </c>
      <c r="Z189" s="158"/>
      <c r="AA189" s="211"/>
    </row>
    <row r="190" spans="1:27" ht="32.1" customHeight="1" x14ac:dyDescent="0.2">
      <c r="A190" s="185">
        <v>158</v>
      </c>
      <c r="B190" s="182"/>
      <c r="C190" s="80" t="s">
        <v>525</v>
      </c>
      <c r="D190" s="231" t="s">
        <v>117</v>
      </c>
      <c r="E190" s="2"/>
      <c r="F190" s="26" t="s">
        <v>346</v>
      </c>
      <c r="G190" s="27" t="s">
        <v>524</v>
      </c>
      <c r="H190" s="151">
        <v>172.8</v>
      </c>
      <c r="I190" s="156">
        <v>6</v>
      </c>
      <c r="J190" s="252" t="s">
        <v>26</v>
      </c>
      <c r="K190" s="5"/>
      <c r="L190" s="214"/>
      <c r="M190" s="215"/>
      <c r="N190" s="216"/>
      <c r="O190" s="217"/>
      <c r="P190" s="218"/>
      <c r="Q190" s="219"/>
      <c r="R190" s="220"/>
      <c r="S190" s="221"/>
      <c r="T190" s="253"/>
      <c r="U190" s="157"/>
      <c r="V190" s="150"/>
      <c r="W190" s="151">
        <f t="shared" si="16"/>
        <v>173</v>
      </c>
      <c r="X190" s="163"/>
      <c r="Y190" s="153">
        <f t="shared" si="17"/>
        <v>0</v>
      </c>
      <c r="Z190" s="158"/>
      <c r="AA190" s="211"/>
    </row>
    <row r="191" spans="1:27" ht="32.1" customHeight="1" x14ac:dyDescent="0.2">
      <c r="A191" s="185">
        <v>159</v>
      </c>
      <c r="B191" s="182"/>
      <c r="C191" s="80" t="s">
        <v>526</v>
      </c>
      <c r="D191" s="231" t="s">
        <v>117</v>
      </c>
      <c r="E191" s="2"/>
      <c r="F191" s="26" t="s">
        <v>346</v>
      </c>
      <c r="G191" s="27" t="s">
        <v>527</v>
      </c>
      <c r="H191" s="151">
        <v>121.60000000000001</v>
      </c>
      <c r="I191" s="156">
        <v>6</v>
      </c>
      <c r="J191" s="252" t="s">
        <v>26</v>
      </c>
      <c r="K191" s="5"/>
      <c r="L191" s="214"/>
      <c r="M191" s="215"/>
      <c r="N191" s="216"/>
      <c r="O191" s="217"/>
      <c r="P191" s="218"/>
      <c r="Q191" s="219" t="s">
        <v>26</v>
      </c>
      <c r="R191" s="220"/>
      <c r="S191" s="221"/>
      <c r="T191" s="253"/>
      <c r="U191" s="149"/>
      <c r="V191" s="150"/>
      <c r="W191" s="151">
        <f t="shared" si="16"/>
        <v>122</v>
      </c>
      <c r="X191" s="163"/>
      <c r="Y191" s="153">
        <f t="shared" si="17"/>
        <v>0</v>
      </c>
      <c r="Z191" s="158"/>
      <c r="AA191" s="211"/>
    </row>
    <row r="192" spans="1:27" ht="32.1" customHeight="1" x14ac:dyDescent="0.2">
      <c r="A192" s="185">
        <v>160</v>
      </c>
      <c r="B192" s="182"/>
      <c r="C192" s="80" t="s">
        <v>528</v>
      </c>
      <c r="D192" s="231" t="s">
        <v>117</v>
      </c>
      <c r="E192" s="2"/>
      <c r="F192" s="81" t="s">
        <v>346</v>
      </c>
      <c r="G192" s="82" t="s">
        <v>529</v>
      </c>
      <c r="H192" s="151">
        <v>63</v>
      </c>
      <c r="I192" s="156">
        <v>6</v>
      </c>
      <c r="J192" s="252" t="s">
        <v>26</v>
      </c>
      <c r="K192" s="5"/>
      <c r="L192" s="214"/>
      <c r="M192" s="215"/>
      <c r="N192" s="216"/>
      <c r="O192" s="217"/>
      <c r="P192" s="218"/>
      <c r="Q192" s="219"/>
      <c r="R192" s="220" t="s">
        <v>26</v>
      </c>
      <c r="S192" s="221"/>
      <c r="T192" s="253"/>
      <c r="U192" s="157"/>
      <c r="V192" s="150"/>
      <c r="W192" s="151">
        <f t="shared" si="16"/>
        <v>63</v>
      </c>
      <c r="X192" s="163"/>
      <c r="Y192" s="153">
        <f t="shared" si="17"/>
        <v>0</v>
      </c>
      <c r="Z192" s="158"/>
      <c r="AA192" s="211"/>
    </row>
    <row r="193" spans="1:27" ht="32.1" customHeight="1" x14ac:dyDescent="0.2">
      <c r="A193" s="185">
        <v>161</v>
      </c>
      <c r="B193" s="182"/>
      <c r="C193" s="80" t="s">
        <v>530</v>
      </c>
      <c r="D193" s="231" t="s">
        <v>117</v>
      </c>
      <c r="E193" s="2"/>
      <c r="F193" s="26" t="s">
        <v>531</v>
      </c>
      <c r="G193" s="82" t="s">
        <v>532</v>
      </c>
      <c r="H193" s="151">
        <v>149.6</v>
      </c>
      <c r="I193" s="156">
        <v>24</v>
      </c>
      <c r="J193" s="252" t="s">
        <v>26</v>
      </c>
      <c r="K193" s="5"/>
      <c r="L193" s="214"/>
      <c r="M193" s="215"/>
      <c r="N193" s="216"/>
      <c r="O193" s="217"/>
      <c r="P193" s="218"/>
      <c r="Q193" s="219"/>
      <c r="R193" s="220" t="s">
        <v>26</v>
      </c>
      <c r="S193" s="221"/>
      <c r="T193" s="253"/>
      <c r="U193" s="149"/>
      <c r="V193" s="150"/>
      <c r="W193" s="151">
        <f t="shared" si="16"/>
        <v>150</v>
      </c>
      <c r="X193" s="163"/>
      <c r="Y193" s="153">
        <f t="shared" si="17"/>
        <v>0</v>
      </c>
      <c r="Z193" s="158"/>
      <c r="AA193" s="211"/>
    </row>
    <row r="194" spans="1:27" ht="32.1" customHeight="1" x14ac:dyDescent="0.2">
      <c r="A194" s="185">
        <v>162</v>
      </c>
      <c r="B194" s="182"/>
      <c r="C194" s="80" t="s">
        <v>533</v>
      </c>
      <c r="D194" s="231" t="s">
        <v>117</v>
      </c>
      <c r="E194" s="2"/>
      <c r="F194" s="81" t="s">
        <v>346</v>
      </c>
      <c r="G194" s="82"/>
      <c r="H194" s="151">
        <v>118.4</v>
      </c>
      <c r="I194" s="156">
        <v>6</v>
      </c>
      <c r="J194" s="252" t="s">
        <v>26</v>
      </c>
      <c r="K194" s="5"/>
      <c r="L194" s="214"/>
      <c r="M194" s="215"/>
      <c r="N194" s="216"/>
      <c r="O194" s="217"/>
      <c r="P194" s="218"/>
      <c r="Q194" s="219" t="s">
        <v>26</v>
      </c>
      <c r="R194" s="220"/>
      <c r="S194" s="221"/>
      <c r="T194" s="253"/>
      <c r="U194" s="149"/>
      <c r="V194" s="150"/>
      <c r="W194" s="151">
        <f t="shared" si="16"/>
        <v>118</v>
      </c>
      <c r="X194" s="163"/>
      <c r="Y194" s="153">
        <f t="shared" si="17"/>
        <v>0</v>
      </c>
      <c r="Z194" s="158"/>
      <c r="AA194" s="211"/>
    </row>
    <row r="195" spans="1:27" ht="32.1" customHeight="1" x14ac:dyDescent="0.2">
      <c r="A195" s="185">
        <v>163</v>
      </c>
      <c r="B195" s="182"/>
      <c r="C195" s="187" t="s">
        <v>534</v>
      </c>
      <c r="D195" s="231" t="s">
        <v>117</v>
      </c>
      <c r="E195" s="2"/>
      <c r="F195" s="155" t="s">
        <v>531</v>
      </c>
      <c r="G195" s="83" t="s">
        <v>535</v>
      </c>
      <c r="H195" s="151">
        <v>272</v>
      </c>
      <c r="I195" s="156">
        <v>24</v>
      </c>
      <c r="J195" s="252" t="s">
        <v>26</v>
      </c>
      <c r="K195" s="5"/>
      <c r="L195" s="214"/>
      <c r="M195" s="215"/>
      <c r="N195" s="216" t="s">
        <v>26</v>
      </c>
      <c r="O195" s="217"/>
      <c r="P195" s="218"/>
      <c r="Q195" s="219"/>
      <c r="R195" s="220"/>
      <c r="S195" s="221"/>
      <c r="T195" s="222"/>
      <c r="U195" s="149"/>
      <c r="V195" s="150"/>
      <c r="W195" s="151">
        <f t="shared" si="16"/>
        <v>272</v>
      </c>
      <c r="X195" s="152"/>
      <c r="Y195" s="153">
        <f t="shared" si="17"/>
        <v>0</v>
      </c>
      <c r="Z195" s="158"/>
      <c r="AA195" s="211"/>
    </row>
    <row r="196" spans="1:27" ht="32.1" customHeight="1" x14ac:dyDescent="0.2">
      <c r="A196" s="185">
        <v>164</v>
      </c>
      <c r="B196" s="182"/>
      <c r="C196" s="187" t="s">
        <v>536</v>
      </c>
      <c r="D196" s="231" t="s">
        <v>117</v>
      </c>
      <c r="E196" s="2"/>
      <c r="F196" s="155" t="s">
        <v>346</v>
      </c>
      <c r="G196" s="170" t="s">
        <v>529</v>
      </c>
      <c r="H196" s="151">
        <v>210.4</v>
      </c>
      <c r="I196" s="156">
        <v>6</v>
      </c>
      <c r="J196" s="241" t="s">
        <v>26</v>
      </c>
      <c r="K196" s="5"/>
      <c r="L196" s="214"/>
      <c r="M196" s="215"/>
      <c r="N196" s="216"/>
      <c r="O196" s="217" t="s">
        <v>26</v>
      </c>
      <c r="P196" s="218"/>
      <c r="Q196" s="219"/>
      <c r="R196" s="220"/>
      <c r="S196" s="221"/>
      <c r="T196" s="242"/>
      <c r="U196" s="149"/>
      <c r="V196" s="150"/>
      <c r="W196" s="151">
        <f t="shared" si="16"/>
        <v>210</v>
      </c>
      <c r="X196" s="152"/>
      <c r="Y196" s="153">
        <f t="shared" si="17"/>
        <v>0</v>
      </c>
      <c r="Z196" s="158"/>
      <c r="AA196" s="211"/>
    </row>
    <row r="197" spans="1:27" ht="32.1" customHeight="1" x14ac:dyDescent="0.2">
      <c r="A197" s="185">
        <v>165</v>
      </c>
      <c r="B197" s="182"/>
      <c r="C197" s="187" t="s">
        <v>537</v>
      </c>
      <c r="D197" s="231" t="s">
        <v>117</v>
      </c>
      <c r="E197" s="2"/>
      <c r="F197" s="155" t="s">
        <v>346</v>
      </c>
      <c r="G197" s="170" t="s">
        <v>529</v>
      </c>
      <c r="H197" s="151">
        <v>105.2</v>
      </c>
      <c r="I197" s="156">
        <v>6</v>
      </c>
      <c r="J197" s="241" t="s">
        <v>26</v>
      </c>
      <c r="K197" s="5"/>
      <c r="L197" s="214"/>
      <c r="M197" s="215"/>
      <c r="N197" s="216"/>
      <c r="O197" s="217"/>
      <c r="P197" s="218" t="s">
        <v>26</v>
      </c>
      <c r="Q197" s="219"/>
      <c r="R197" s="220"/>
      <c r="S197" s="221"/>
      <c r="T197" s="242"/>
      <c r="U197" s="149"/>
      <c r="V197" s="150"/>
      <c r="W197" s="151">
        <f t="shared" si="16"/>
        <v>105</v>
      </c>
      <c r="X197" s="152"/>
      <c r="Y197" s="153">
        <f t="shared" si="17"/>
        <v>0</v>
      </c>
      <c r="Z197" s="158"/>
      <c r="AA197" s="211"/>
    </row>
    <row r="198" spans="1:27" ht="32.1" customHeight="1" x14ac:dyDescent="0.2">
      <c r="A198" s="185">
        <v>166</v>
      </c>
      <c r="B198" s="182"/>
      <c r="C198" s="187" t="s">
        <v>538</v>
      </c>
      <c r="D198" s="231" t="s">
        <v>117</v>
      </c>
      <c r="E198" s="2"/>
      <c r="F198" s="155" t="s">
        <v>531</v>
      </c>
      <c r="G198" s="27" t="s">
        <v>539</v>
      </c>
      <c r="H198" s="151">
        <v>179.60000000000002</v>
      </c>
      <c r="I198" s="156">
        <v>24</v>
      </c>
      <c r="J198" s="252" t="s">
        <v>26</v>
      </c>
      <c r="K198" s="5"/>
      <c r="L198" s="214"/>
      <c r="M198" s="215"/>
      <c r="N198" s="216"/>
      <c r="O198" s="217"/>
      <c r="P198" s="218" t="s">
        <v>26</v>
      </c>
      <c r="Q198" s="219"/>
      <c r="R198" s="220"/>
      <c r="S198" s="221"/>
      <c r="T198" s="242"/>
      <c r="U198" s="149"/>
      <c r="V198" s="150"/>
      <c r="W198" s="151">
        <f t="shared" si="16"/>
        <v>180</v>
      </c>
      <c r="X198" s="152"/>
      <c r="Y198" s="153">
        <f t="shared" si="17"/>
        <v>0</v>
      </c>
      <c r="Z198" s="158"/>
      <c r="AA198" s="211"/>
    </row>
    <row r="199" spans="1:27" ht="32.1" customHeight="1" x14ac:dyDescent="0.2">
      <c r="A199" s="181">
        <v>167</v>
      </c>
      <c r="B199" s="285"/>
      <c r="C199" s="179" t="s">
        <v>540</v>
      </c>
      <c r="D199" s="231" t="s">
        <v>117</v>
      </c>
      <c r="E199" s="2"/>
      <c r="F199" s="32" t="s">
        <v>541</v>
      </c>
      <c r="G199" s="170" t="s">
        <v>542</v>
      </c>
      <c r="H199" s="151">
        <v>31.200000000000003</v>
      </c>
      <c r="I199" s="156">
        <v>24</v>
      </c>
      <c r="J199" s="138" t="s">
        <v>394</v>
      </c>
      <c r="K199" s="5"/>
      <c r="L199" s="214"/>
      <c r="M199" s="215"/>
      <c r="N199" s="216"/>
      <c r="O199" s="217"/>
      <c r="P199" s="218"/>
      <c r="Q199" s="219" t="s">
        <v>26</v>
      </c>
      <c r="R199" s="220"/>
      <c r="S199" s="221"/>
      <c r="T199" s="242"/>
      <c r="U199" s="157"/>
      <c r="V199" s="150"/>
      <c r="W199" s="151">
        <f t="shared" si="16"/>
        <v>31</v>
      </c>
      <c r="X199" s="152"/>
      <c r="Y199" s="153">
        <f t="shared" si="17"/>
        <v>0</v>
      </c>
      <c r="Z199" s="158"/>
      <c r="AA199" s="211"/>
    </row>
    <row r="200" spans="1:27" ht="32.1" customHeight="1" x14ac:dyDescent="0.2">
      <c r="A200" s="185">
        <v>168</v>
      </c>
      <c r="B200" s="182"/>
      <c r="C200" s="187" t="s">
        <v>543</v>
      </c>
      <c r="D200" s="231" t="s">
        <v>117</v>
      </c>
      <c r="E200" s="2"/>
      <c r="F200" s="155" t="s">
        <v>346</v>
      </c>
      <c r="G200" s="170" t="s">
        <v>544</v>
      </c>
      <c r="H200" s="151">
        <v>175.60000000000002</v>
      </c>
      <c r="I200" s="156">
        <v>6</v>
      </c>
      <c r="J200" s="252" t="s">
        <v>26</v>
      </c>
      <c r="K200" s="5"/>
      <c r="L200" s="214"/>
      <c r="M200" s="215"/>
      <c r="N200" s="216"/>
      <c r="O200" s="217"/>
      <c r="P200" s="218"/>
      <c r="Q200" s="219"/>
      <c r="R200" s="220"/>
      <c r="S200" s="221"/>
      <c r="T200" s="242"/>
      <c r="U200" s="149"/>
      <c r="V200" s="150"/>
      <c r="W200" s="151">
        <f t="shared" si="16"/>
        <v>176</v>
      </c>
      <c r="X200" s="152"/>
      <c r="Y200" s="153">
        <f t="shared" si="17"/>
        <v>0</v>
      </c>
      <c r="Z200" s="158"/>
      <c r="AA200" s="211"/>
    </row>
    <row r="201" spans="1:27" ht="32.1" customHeight="1" x14ac:dyDescent="0.2">
      <c r="A201" s="184">
        <v>169</v>
      </c>
      <c r="B201" s="176"/>
      <c r="C201" s="183" t="s">
        <v>545</v>
      </c>
      <c r="D201" s="231" t="s">
        <v>117</v>
      </c>
      <c r="E201" s="2"/>
      <c r="F201" s="155" t="s">
        <v>346</v>
      </c>
      <c r="G201" s="170"/>
      <c r="H201" s="151">
        <v>61</v>
      </c>
      <c r="I201" s="156">
        <v>6</v>
      </c>
      <c r="J201" s="252" t="s">
        <v>26</v>
      </c>
      <c r="K201" s="5"/>
      <c r="L201" s="214"/>
      <c r="M201" s="215"/>
      <c r="N201" s="216"/>
      <c r="O201" s="217"/>
      <c r="P201" s="218"/>
      <c r="Q201" s="219"/>
      <c r="R201" s="220" t="s">
        <v>26</v>
      </c>
      <c r="S201" s="221"/>
      <c r="T201" s="242"/>
      <c r="U201" s="157"/>
      <c r="V201" s="150"/>
      <c r="W201" s="151">
        <f t="shared" si="16"/>
        <v>61</v>
      </c>
      <c r="X201" s="152"/>
      <c r="Y201" s="153">
        <f t="shared" si="17"/>
        <v>0</v>
      </c>
      <c r="Z201" s="158"/>
      <c r="AA201" s="211"/>
    </row>
    <row r="202" spans="1:27" ht="32.1" customHeight="1" x14ac:dyDescent="0.2">
      <c r="A202" s="184">
        <v>170</v>
      </c>
      <c r="B202" s="176"/>
      <c r="C202" s="183" t="s">
        <v>546</v>
      </c>
      <c r="D202" s="44" t="s">
        <v>547</v>
      </c>
      <c r="E202" s="2" t="s">
        <v>37</v>
      </c>
      <c r="F202" s="155" t="s">
        <v>104</v>
      </c>
      <c r="G202" s="170" t="s">
        <v>1206</v>
      </c>
      <c r="H202" s="151">
        <v>152</v>
      </c>
      <c r="I202" s="156">
        <v>30</v>
      </c>
      <c r="J202" s="241" t="s">
        <v>26</v>
      </c>
      <c r="K202" s="112" t="s">
        <v>26</v>
      </c>
      <c r="L202" s="214" t="s">
        <v>43</v>
      </c>
      <c r="M202" s="215"/>
      <c r="N202" s="216"/>
      <c r="O202" s="217"/>
      <c r="P202" s="218"/>
      <c r="Q202" s="219"/>
      <c r="R202" s="220" t="s">
        <v>548</v>
      </c>
      <c r="S202" s="221"/>
      <c r="T202" s="242"/>
      <c r="U202" s="149"/>
      <c r="V202" s="150"/>
      <c r="W202" s="151">
        <f t="shared" si="16"/>
        <v>152</v>
      </c>
      <c r="X202" s="152"/>
      <c r="Y202" s="153">
        <f t="shared" si="17"/>
        <v>0</v>
      </c>
      <c r="Z202" s="158"/>
      <c r="AA202" s="211"/>
    </row>
    <row r="203" spans="1:27" ht="32.1" customHeight="1" x14ac:dyDescent="0.2">
      <c r="A203" s="184">
        <v>171</v>
      </c>
      <c r="B203" s="176"/>
      <c r="C203" s="183" t="s">
        <v>549</v>
      </c>
      <c r="D203" s="231" t="s">
        <v>117</v>
      </c>
      <c r="E203" s="2"/>
      <c r="F203" s="155" t="s">
        <v>346</v>
      </c>
      <c r="G203" s="170" t="s">
        <v>550</v>
      </c>
      <c r="H203" s="151">
        <v>512.80000000000007</v>
      </c>
      <c r="I203" s="156">
        <v>6</v>
      </c>
      <c r="J203" s="138" t="s">
        <v>394</v>
      </c>
      <c r="K203" s="5"/>
      <c r="L203" s="214"/>
      <c r="M203" s="215"/>
      <c r="N203" s="216"/>
      <c r="O203" s="217"/>
      <c r="P203" s="218"/>
      <c r="Q203" s="219"/>
      <c r="R203" s="220"/>
      <c r="S203" s="221"/>
      <c r="T203" s="242"/>
      <c r="U203" s="157"/>
      <c r="V203" s="150"/>
      <c r="W203" s="151">
        <f t="shared" si="16"/>
        <v>513</v>
      </c>
      <c r="X203" s="152"/>
      <c r="Y203" s="153">
        <f t="shared" si="17"/>
        <v>0</v>
      </c>
      <c r="Z203" s="158"/>
      <c r="AA203" s="211"/>
    </row>
    <row r="204" spans="1:27" ht="32.1" customHeight="1" x14ac:dyDescent="0.2">
      <c r="A204" s="184">
        <v>172</v>
      </c>
      <c r="B204" s="176"/>
      <c r="C204" s="183" t="s">
        <v>551</v>
      </c>
      <c r="D204" s="231" t="s">
        <v>117</v>
      </c>
      <c r="E204" s="2"/>
      <c r="F204" s="155" t="s">
        <v>346</v>
      </c>
      <c r="G204" s="170" t="s">
        <v>552</v>
      </c>
      <c r="H204" s="151">
        <v>223.20000000000002</v>
      </c>
      <c r="I204" s="156">
        <v>6</v>
      </c>
      <c r="J204" s="241" t="s">
        <v>26</v>
      </c>
      <c r="K204" s="5"/>
      <c r="L204" s="214"/>
      <c r="M204" s="215"/>
      <c r="N204" s="216"/>
      <c r="O204" s="217"/>
      <c r="P204" s="218"/>
      <c r="Q204" s="219"/>
      <c r="R204" s="220"/>
      <c r="S204" s="221"/>
      <c r="T204" s="242"/>
      <c r="U204" s="149"/>
      <c r="V204" s="150"/>
      <c r="W204" s="151">
        <f t="shared" si="16"/>
        <v>223</v>
      </c>
      <c r="X204" s="152"/>
      <c r="Y204" s="153">
        <f t="shared" si="17"/>
        <v>0</v>
      </c>
      <c r="Z204" s="158"/>
      <c r="AA204" s="211"/>
    </row>
    <row r="205" spans="1:27" ht="32.1" customHeight="1" x14ac:dyDescent="0.2">
      <c r="A205" s="184">
        <v>173</v>
      </c>
      <c r="B205" s="176"/>
      <c r="C205" s="183" t="s">
        <v>553</v>
      </c>
      <c r="D205" s="231" t="s">
        <v>117</v>
      </c>
      <c r="E205" s="2"/>
      <c r="F205" s="155" t="s">
        <v>346</v>
      </c>
      <c r="G205" s="170" t="s">
        <v>554</v>
      </c>
      <c r="H205" s="151">
        <v>182.4</v>
      </c>
      <c r="I205" s="156">
        <v>6</v>
      </c>
      <c r="J205" s="241" t="s">
        <v>26</v>
      </c>
      <c r="K205" s="5"/>
      <c r="L205" s="214"/>
      <c r="M205" s="215"/>
      <c r="N205" s="216"/>
      <c r="O205" s="217"/>
      <c r="P205" s="218"/>
      <c r="Q205" s="219"/>
      <c r="R205" s="220"/>
      <c r="S205" s="221"/>
      <c r="T205" s="242"/>
      <c r="U205" s="149"/>
      <c r="V205" s="150"/>
      <c r="W205" s="151">
        <f t="shared" si="16"/>
        <v>182</v>
      </c>
      <c r="X205" s="152"/>
      <c r="Y205" s="153">
        <f t="shared" si="17"/>
        <v>0</v>
      </c>
      <c r="Z205" s="158"/>
      <c r="AA205" s="211"/>
    </row>
    <row r="206" spans="1:27" ht="32.1" customHeight="1" x14ac:dyDescent="0.2">
      <c r="A206" s="184">
        <v>174</v>
      </c>
      <c r="B206" s="176"/>
      <c r="C206" s="183" t="s">
        <v>555</v>
      </c>
      <c r="D206" s="231" t="s">
        <v>117</v>
      </c>
      <c r="E206" s="2"/>
      <c r="F206" s="155" t="s">
        <v>531</v>
      </c>
      <c r="G206" s="82" t="s">
        <v>532</v>
      </c>
      <c r="H206" s="151">
        <v>139.20000000000002</v>
      </c>
      <c r="I206" s="156">
        <v>24</v>
      </c>
      <c r="J206" s="241" t="s">
        <v>26</v>
      </c>
      <c r="K206" s="5"/>
      <c r="L206" s="214"/>
      <c r="M206" s="215"/>
      <c r="N206" s="216"/>
      <c r="O206" s="217"/>
      <c r="P206" s="218" t="s">
        <v>26</v>
      </c>
      <c r="Q206" s="219"/>
      <c r="R206" s="220"/>
      <c r="S206" s="221"/>
      <c r="T206" s="242"/>
      <c r="U206" s="149"/>
      <c r="V206" s="150"/>
      <c r="W206" s="151">
        <f t="shared" si="16"/>
        <v>139</v>
      </c>
      <c r="X206" s="152"/>
      <c r="Y206" s="153">
        <f t="shared" si="17"/>
        <v>0</v>
      </c>
      <c r="Z206" s="158"/>
      <c r="AA206" s="211"/>
    </row>
    <row r="207" spans="1:27" ht="32.1" customHeight="1" x14ac:dyDescent="0.2">
      <c r="A207" s="184">
        <v>175</v>
      </c>
      <c r="B207" s="176"/>
      <c r="C207" s="183" t="s">
        <v>556</v>
      </c>
      <c r="D207" s="231" t="s">
        <v>117</v>
      </c>
      <c r="E207" s="2"/>
      <c r="F207" s="155" t="s">
        <v>346</v>
      </c>
      <c r="G207" s="170" t="s">
        <v>557</v>
      </c>
      <c r="H207" s="151">
        <v>532.4</v>
      </c>
      <c r="I207" s="156">
        <v>6</v>
      </c>
      <c r="J207" s="138" t="s">
        <v>394</v>
      </c>
      <c r="K207" s="5"/>
      <c r="L207" s="214"/>
      <c r="M207" s="215"/>
      <c r="N207" s="216"/>
      <c r="O207" s="217"/>
      <c r="P207" s="218"/>
      <c r="Q207" s="219"/>
      <c r="R207" s="220"/>
      <c r="S207" s="221"/>
      <c r="T207" s="242"/>
      <c r="U207" s="149"/>
      <c r="V207" s="150"/>
      <c r="W207" s="151">
        <f t="shared" si="16"/>
        <v>532</v>
      </c>
      <c r="X207" s="152"/>
      <c r="Y207" s="153">
        <f t="shared" si="17"/>
        <v>0</v>
      </c>
      <c r="Z207" s="158"/>
      <c r="AA207" s="211"/>
    </row>
    <row r="208" spans="1:27" ht="32.1" customHeight="1" x14ac:dyDescent="0.2">
      <c r="A208" s="181">
        <v>176</v>
      </c>
      <c r="B208" s="285"/>
      <c r="C208" s="179" t="s">
        <v>558</v>
      </c>
      <c r="D208" s="231" t="s">
        <v>117</v>
      </c>
      <c r="E208" s="2"/>
      <c r="F208" s="155" t="s">
        <v>559</v>
      </c>
      <c r="G208" s="170" t="s">
        <v>529</v>
      </c>
      <c r="H208" s="151">
        <v>31.200000000000003</v>
      </c>
      <c r="I208" s="156">
        <v>24</v>
      </c>
      <c r="J208" s="241" t="s">
        <v>26</v>
      </c>
      <c r="K208" s="5"/>
      <c r="L208" s="214"/>
      <c r="M208" s="215"/>
      <c r="N208" s="216" t="s">
        <v>26</v>
      </c>
      <c r="O208" s="217"/>
      <c r="P208" s="218"/>
      <c r="Q208" s="219"/>
      <c r="R208" s="220"/>
      <c r="S208" s="221"/>
      <c r="T208" s="242"/>
      <c r="U208" s="157"/>
      <c r="V208" s="150"/>
      <c r="W208" s="151">
        <f t="shared" si="16"/>
        <v>31</v>
      </c>
      <c r="X208" s="152"/>
      <c r="Y208" s="153">
        <f t="shared" si="17"/>
        <v>0</v>
      </c>
      <c r="Z208" s="158"/>
      <c r="AA208" s="211"/>
    </row>
    <row r="209" spans="1:27" ht="32.1" customHeight="1" x14ac:dyDescent="0.2">
      <c r="A209" s="181">
        <v>177</v>
      </c>
      <c r="B209" s="285"/>
      <c r="C209" s="179" t="s">
        <v>560</v>
      </c>
      <c r="D209" s="231" t="s">
        <v>117</v>
      </c>
      <c r="E209" s="2"/>
      <c r="F209" s="155" t="s">
        <v>346</v>
      </c>
      <c r="G209" s="170" t="s">
        <v>529</v>
      </c>
      <c r="H209" s="151">
        <v>28.8</v>
      </c>
      <c r="I209" s="156">
        <v>6</v>
      </c>
      <c r="J209" s="241" t="s">
        <v>26</v>
      </c>
      <c r="K209" s="5"/>
      <c r="L209" s="214"/>
      <c r="M209" s="215"/>
      <c r="N209" s="216"/>
      <c r="O209" s="217" t="s">
        <v>26</v>
      </c>
      <c r="P209" s="218"/>
      <c r="Q209" s="219"/>
      <c r="R209" s="220"/>
      <c r="S209" s="221"/>
      <c r="T209" s="242"/>
      <c r="U209" s="149"/>
      <c r="V209" s="150"/>
      <c r="W209" s="151">
        <f t="shared" si="16"/>
        <v>29</v>
      </c>
      <c r="X209" s="152"/>
      <c r="Y209" s="153">
        <f t="shared" si="17"/>
        <v>0</v>
      </c>
      <c r="Z209" s="158"/>
      <c r="AA209" s="211"/>
    </row>
    <row r="210" spans="1:27" ht="32.1" customHeight="1" x14ac:dyDescent="0.2">
      <c r="A210" s="184">
        <v>178</v>
      </c>
      <c r="B210" s="176"/>
      <c r="C210" s="183" t="s">
        <v>561</v>
      </c>
      <c r="D210" s="231" t="s">
        <v>117</v>
      </c>
      <c r="E210" s="2"/>
      <c r="F210" s="155" t="s">
        <v>346</v>
      </c>
      <c r="G210" s="170" t="s">
        <v>562</v>
      </c>
      <c r="H210" s="151">
        <v>64.400000000000006</v>
      </c>
      <c r="I210" s="156">
        <v>6</v>
      </c>
      <c r="J210" s="241" t="s">
        <v>26</v>
      </c>
      <c r="K210" s="5"/>
      <c r="L210" s="214"/>
      <c r="M210" s="215"/>
      <c r="N210" s="216"/>
      <c r="O210" s="217" t="s">
        <v>26</v>
      </c>
      <c r="P210" s="218"/>
      <c r="Q210" s="219"/>
      <c r="R210" s="220"/>
      <c r="S210" s="221"/>
      <c r="T210" s="242"/>
      <c r="U210" s="149"/>
      <c r="V210" s="150"/>
      <c r="W210" s="151">
        <f t="shared" si="16"/>
        <v>64</v>
      </c>
      <c r="X210" s="152"/>
      <c r="Y210" s="153">
        <f t="shared" si="17"/>
        <v>0</v>
      </c>
      <c r="Z210" s="158"/>
      <c r="AA210" s="211"/>
    </row>
    <row r="211" spans="1:27" ht="32.1" customHeight="1" x14ac:dyDescent="0.2">
      <c r="A211" s="184">
        <v>179</v>
      </c>
      <c r="B211" s="176"/>
      <c r="C211" s="183" t="s">
        <v>563</v>
      </c>
      <c r="D211" s="231" t="s">
        <v>117</v>
      </c>
      <c r="E211" s="2"/>
      <c r="F211" s="155" t="s">
        <v>346</v>
      </c>
      <c r="G211" s="170" t="s">
        <v>564</v>
      </c>
      <c r="H211" s="151">
        <v>100.4</v>
      </c>
      <c r="I211" s="156">
        <v>6</v>
      </c>
      <c r="J211" s="241" t="s">
        <v>26</v>
      </c>
      <c r="K211" s="5"/>
      <c r="L211" s="214"/>
      <c r="M211" s="215"/>
      <c r="N211" s="216"/>
      <c r="O211" s="217" t="s">
        <v>26</v>
      </c>
      <c r="P211" s="218"/>
      <c r="Q211" s="219"/>
      <c r="R211" s="220"/>
      <c r="S211" s="221"/>
      <c r="T211" s="242"/>
      <c r="U211" s="149"/>
      <c r="V211" s="150"/>
      <c r="W211" s="151">
        <f t="shared" si="16"/>
        <v>100</v>
      </c>
      <c r="X211" s="152"/>
      <c r="Y211" s="153">
        <f t="shared" si="17"/>
        <v>0</v>
      </c>
      <c r="Z211" s="158"/>
      <c r="AA211" s="211"/>
    </row>
    <row r="212" spans="1:27" ht="32.1" customHeight="1" x14ac:dyDescent="0.2">
      <c r="A212" s="184">
        <v>180</v>
      </c>
      <c r="B212" s="176"/>
      <c r="C212" s="183" t="s">
        <v>565</v>
      </c>
      <c r="D212" s="231" t="s">
        <v>117</v>
      </c>
      <c r="E212" s="2"/>
      <c r="F212" s="155" t="s">
        <v>566</v>
      </c>
      <c r="G212" s="170" t="s">
        <v>529</v>
      </c>
      <c r="H212" s="151">
        <v>109.60000000000001</v>
      </c>
      <c r="I212" s="156">
        <v>20</v>
      </c>
      <c r="J212" s="241" t="s">
        <v>26</v>
      </c>
      <c r="K212" s="5"/>
      <c r="L212" s="214"/>
      <c r="M212" s="215"/>
      <c r="N212" s="216" t="s">
        <v>26</v>
      </c>
      <c r="O212" s="217" t="s">
        <v>26</v>
      </c>
      <c r="P212" s="218"/>
      <c r="Q212" s="219"/>
      <c r="R212" s="220" t="s">
        <v>26</v>
      </c>
      <c r="S212" s="221"/>
      <c r="T212" s="242"/>
      <c r="U212" s="157"/>
      <c r="V212" s="150"/>
      <c r="W212" s="151">
        <f t="shared" si="16"/>
        <v>110</v>
      </c>
      <c r="X212" s="152"/>
      <c r="Y212" s="153">
        <f t="shared" si="17"/>
        <v>0</v>
      </c>
      <c r="Z212" s="158"/>
      <c r="AA212" s="211"/>
    </row>
    <row r="213" spans="1:27" ht="32.1" customHeight="1" x14ac:dyDescent="0.2">
      <c r="A213" s="184">
        <v>181</v>
      </c>
      <c r="B213" s="176"/>
      <c r="C213" s="183" t="s">
        <v>567</v>
      </c>
      <c r="D213" s="231" t="s">
        <v>117</v>
      </c>
      <c r="E213" s="2"/>
      <c r="F213" s="155" t="s">
        <v>566</v>
      </c>
      <c r="G213" s="170" t="s">
        <v>529</v>
      </c>
      <c r="H213" s="151">
        <v>138.4</v>
      </c>
      <c r="I213" s="156">
        <v>20</v>
      </c>
      <c r="J213" s="241" t="s">
        <v>26</v>
      </c>
      <c r="K213" s="5"/>
      <c r="L213" s="214"/>
      <c r="M213" s="215"/>
      <c r="N213" s="216"/>
      <c r="O213" s="217" t="s">
        <v>26</v>
      </c>
      <c r="P213" s="218" t="s">
        <v>26</v>
      </c>
      <c r="Q213" s="219"/>
      <c r="R213" s="220" t="s">
        <v>26</v>
      </c>
      <c r="S213" s="221"/>
      <c r="T213" s="242"/>
      <c r="U213" s="157"/>
      <c r="V213" s="150"/>
      <c r="W213" s="151">
        <f t="shared" si="16"/>
        <v>138</v>
      </c>
      <c r="X213" s="152"/>
      <c r="Y213" s="153">
        <f t="shared" si="17"/>
        <v>0</v>
      </c>
      <c r="Z213" s="158"/>
      <c r="AA213" s="211"/>
    </row>
    <row r="214" spans="1:27" ht="32.1" customHeight="1" x14ac:dyDescent="0.2">
      <c r="A214" s="290" t="str">
        <f>"Gluten Free = "&amp;DOLLAR(SUM(Y215:Y219),2)</f>
        <v>Gluten Free = $0.00</v>
      </c>
      <c r="B214" s="290"/>
      <c r="C214" s="290"/>
      <c r="D214" s="103"/>
      <c r="E214" s="95"/>
      <c r="F214" s="96"/>
      <c r="G214" s="97"/>
      <c r="H214" s="98"/>
      <c r="I214" s="99"/>
      <c r="J214" s="232"/>
      <c r="K214" s="233"/>
      <c r="L214" s="100"/>
      <c r="M214" s="100"/>
      <c r="N214" s="100"/>
      <c r="O214" s="100"/>
      <c r="P214" s="100"/>
      <c r="Q214" s="100"/>
      <c r="R214" s="100"/>
      <c r="S214" s="101"/>
      <c r="T214" s="234"/>
      <c r="U214" s="235"/>
      <c r="V214" s="99"/>
      <c r="W214" s="98"/>
      <c r="X214" s="236"/>
      <c r="Y214" s="127"/>
      <c r="Z214" s="105"/>
      <c r="AA214" s="211"/>
    </row>
    <row r="215" spans="1:27" ht="32.1" customHeight="1" x14ac:dyDescent="0.2">
      <c r="A215" s="181">
        <v>182</v>
      </c>
      <c r="B215" s="285"/>
      <c r="C215" s="179" t="s">
        <v>568</v>
      </c>
      <c r="D215" s="44" t="s">
        <v>569</v>
      </c>
      <c r="E215" s="84" t="s">
        <v>57</v>
      </c>
      <c r="F215" s="64" t="s">
        <v>570</v>
      </c>
      <c r="G215" s="170"/>
      <c r="H215" s="151">
        <v>43.6</v>
      </c>
      <c r="I215" s="28">
        <v>24</v>
      </c>
      <c r="J215" s="241" t="s">
        <v>26</v>
      </c>
      <c r="K215" s="112" t="s">
        <v>26</v>
      </c>
      <c r="L215" s="214"/>
      <c r="M215" s="215"/>
      <c r="N215" s="216"/>
      <c r="O215" s="217"/>
      <c r="P215" s="218"/>
      <c r="Q215" s="219"/>
      <c r="R215" s="220"/>
      <c r="S215" s="221"/>
      <c r="T215" s="242"/>
      <c r="U215" s="29"/>
      <c r="V215" s="150"/>
      <c r="W215" s="151">
        <f t="shared" ref="W215:W219" si="18">ROUND(IF(ISBLANK(V215)=TRUE,H215,(H215*I215)/V215),0)</f>
        <v>44</v>
      </c>
      <c r="X215" s="152"/>
      <c r="Y215" s="153">
        <f>W215*X215</f>
        <v>0</v>
      </c>
      <c r="Z215" s="158"/>
      <c r="AA215" s="211"/>
    </row>
    <row r="216" spans="1:27" ht="32.1" customHeight="1" x14ac:dyDescent="0.2">
      <c r="A216" s="181">
        <v>183</v>
      </c>
      <c r="B216" s="285"/>
      <c r="C216" s="179" t="s">
        <v>571</v>
      </c>
      <c r="D216" s="44" t="s">
        <v>572</v>
      </c>
      <c r="E216" s="30" t="s">
        <v>398</v>
      </c>
      <c r="F216" s="64" t="s">
        <v>573</v>
      </c>
      <c r="G216" s="170"/>
      <c r="H216" s="151">
        <v>18.8</v>
      </c>
      <c r="I216" s="28">
        <v>96</v>
      </c>
      <c r="J216" s="241" t="s">
        <v>26</v>
      </c>
      <c r="K216" s="112" t="s">
        <v>26</v>
      </c>
      <c r="L216" s="214"/>
      <c r="M216" s="215"/>
      <c r="N216" s="216"/>
      <c r="O216" s="217"/>
      <c r="P216" s="218"/>
      <c r="Q216" s="219"/>
      <c r="R216" s="220"/>
      <c r="S216" s="221"/>
      <c r="T216" s="242"/>
      <c r="U216" s="29"/>
      <c r="V216" s="150"/>
      <c r="W216" s="151">
        <f t="shared" si="18"/>
        <v>19</v>
      </c>
      <c r="X216" s="152"/>
      <c r="Y216" s="153">
        <f t="shared" ref="Y216:Y219" si="19">W216*X216</f>
        <v>0</v>
      </c>
      <c r="Z216" s="158"/>
      <c r="AA216" s="211"/>
    </row>
    <row r="217" spans="1:27" ht="32.1" customHeight="1" x14ac:dyDescent="0.2">
      <c r="A217" s="181">
        <v>184</v>
      </c>
      <c r="B217" s="285"/>
      <c r="C217" s="179" t="s">
        <v>574</v>
      </c>
      <c r="D217" s="44" t="s">
        <v>575</v>
      </c>
      <c r="E217" s="84" t="s">
        <v>398</v>
      </c>
      <c r="F217" s="64" t="s">
        <v>576</v>
      </c>
      <c r="G217" s="170"/>
      <c r="H217" s="151">
        <v>47.2</v>
      </c>
      <c r="I217" s="28">
        <v>10</v>
      </c>
      <c r="J217" s="241" t="s">
        <v>26</v>
      </c>
      <c r="K217" s="112" t="s">
        <v>26</v>
      </c>
      <c r="L217" s="214"/>
      <c r="M217" s="215" t="s">
        <v>36</v>
      </c>
      <c r="N217" s="216"/>
      <c r="O217" s="217"/>
      <c r="P217" s="218"/>
      <c r="Q217" s="219"/>
      <c r="R217" s="220"/>
      <c r="S217" s="221"/>
      <c r="T217" s="242"/>
      <c r="U217" s="29"/>
      <c r="V217" s="150"/>
      <c r="W217" s="151">
        <f t="shared" si="18"/>
        <v>47</v>
      </c>
      <c r="X217" s="152"/>
      <c r="Y217" s="153">
        <f t="shared" si="19"/>
        <v>0</v>
      </c>
      <c r="Z217" s="158"/>
      <c r="AA217" s="211"/>
    </row>
    <row r="218" spans="1:27" ht="32.1" customHeight="1" x14ac:dyDescent="0.2">
      <c r="A218" s="181">
        <v>185</v>
      </c>
      <c r="B218" s="285"/>
      <c r="C218" s="179" t="s">
        <v>577</v>
      </c>
      <c r="D218" s="44" t="s">
        <v>578</v>
      </c>
      <c r="E218" s="84" t="s">
        <v>57</v>
      </c>
      <c r="F218" s="64" t="s">
        <v>579</v>
      </c>
      <c r="G218" s="170"/>
      <c r="H218" s="151">
        <v>20.8</v>
      </c>
      <c r="I218" s="28">
        <v>6</v>
      </c>
      <c r="J218" s="241" t="s">
        <v>26</v>
      </c>
      <c r="K218" s="112" t="s">
        <v>26</v>
      </c>
      <c r="L218" s="214"/>
      <c r="M218" s="215"/>
      <c r="N218" s="216"/>
      <c r="O218" s="217"/>
      <c r="P218" s="218"/>
      <c r="Q218" s="219"/>
      <c r="R218" s="220"/>
      <c r="S218" s="221"/>
      <c r="T218" s="222"/>
      <c r="U218" s="29"/>
      <c r="V218" s="150"/>
      <c r="W218" s="151">
        <f t="shared" si="18"/>
        <v>21</v>
      </c>
      <c r="X218" s="152"/>
      <c r="Y218" s="153">
        <f t="shared" si="19"/>
        <v>0</v>
      </c>
      <c r="Z218" s="158"/>
      <c r="AA218" s="211"/>
    </row>
    <row r="219" spans="1:27" ht="32.1" customHeight="1" x14ac:dyDescent="0.2">
      <c r="A219" s="181">
        <v>186</v>
      </c>
      <c r="B219" s="285"/>
      <c r="C219" s="179" t="s">
        <v>580</v>
      </c>
      <c r="D219" s="44" t="s">
        <v>581</v>
      </c>
      <c r="E219" s="84" t="s">
        <v>57</v>
      </c>
      <c r="F219" s="64" t="s">
        <v>582</v>
      </c>
      <c r="G219" s="154"/>
      <c r="H219" s="151">
        <v>45.6</v>
      </c>
      <c r="I219" s="28">
        <v>8</v>
      </c>
      <c r="J219" s="241" t="s">
        <v>26</v>
      </c>
      <c r="K219" s="112" t="s">
        <v>26</v>
      </c>
      <c r="L219" s="214"/>
      <c r="M219" s="215"/>
      <c r="N219" s="216"/>
      <c r="O219" s="217"/>
      <c r="P219" s="218"/>
      <c r="Q219" s="219"/>
      <c r="R219" s="220"/>
      <c r="S219" s="221"/>
      <c r="T219" s="242"/>
      <c r="U219" s="29"/>
      <c r="V219" s="150"/>
      <c r="W219" s="151">
        <f t="shared" si="18"/>
        <v>46</v>
      </c>
      <c r="X219" s="152"/>
      <c r="Y219" s="153">
        <f t="shared" si="19"/>
        <v>0</v>
      </c>
      <c r="Z219" s="158"/>
      <c r="AA219" s="211"/>
    </row>
    <row r="220" spans="1:27" ht="32.1" customHeight="1" x14ac:dyDescent="0.2">
      <c r="A220" s="290" t="str">
        <f>"Juice = "&amp;DOLLAR(SUM(Y221:Y231),2)</f>
        <v>Juice = $0.00</v>
      </c>
      <c r="B220" s="290"/>
      <c r="C220" s="290"/>
      <c r="D220" s="103"/>
      <c r="E220" s="95"/>
      <c r="F220" s="96"/>
      <c r="G220" s="97"/>
      <c r="H220" s="98"/>
      <c r="I220" s="99"/>
      <c r="J220" s="232"/>
      <c r="K220" s="233"/>
      <c r="L220" s="100"/>
      <c r="M220" s="100"/>
      <c r="N220" s="100"/>
      <c r="O220" s="100"/>
      <c r="P220" s="100"/>
      <c r="Q220" s="100"/>
      <c r="R220" s="100"/>
      <c r="S220" s="101"/>
      <c r="T220" s="234"/>
      <c r="U220" s="235"/>
      <c r="V220" s="99"/>
      <c r="W220" s="98"/>
      <c r="X220" s="236"/>
      <c r="Y220" s="127"/>
      <c r="Z220" s="105"/>
      <c r="AA220" s="211"/>
    </row>
    <row r="221" spans="1:27" ht="32.1" customHeight="1" x14ac:dyDescent="0.2">
      <c r="A221" s="184">
        <v>187</v>
      </c>
      <c r="B221" s="176"/>
      <c r="C221" s="76" t="s">
        <v>583</v>
      </c>
      <c r="D221" s="231" t="s">
        <v>117</v>
      </c>
      <c r="E221" s="24"/>
      <c r="F221" s="155" t="s">
        <v>584</v>
      </c>
      <c r="G221" s="154" t="s">
        <v>585</v>
      </c>
      <c r="H221" s="151">
        <v>2800</v>
      </c>
      <c r="I221" s="28">
        <v>96</v>
      </c>
      <c r="J221" s="241" t="s">
        <v>394</v>
      </c>
      <c r="K221" s="5"/>
      <c r="L221" s="214"/>
      <c r="M221" s="215"/>
      <c r="N221" s="216"/>
      <c r="O221" s="217"/>
      <c r="P221" s="218"/>
      <c r="Q221" s="219"/>
      <c r="R221" s="220"/>
      <c r="S221" s="221"/>
      <c r="T221" s="242"/>
      <c r="U221" s="152"/>
      <c r="V221" s="150"/>
      <c r="W221" s="151">
        <f t="shared" ref="W221:W231" si="20">ROUND(IF(ISBLANK(V221)=TRUE,H221,(H221*I221)/V221),0)</f>
        <v>2800</v>
      </c>
      <c r="X221" s="152"/>
      <c r="Y221" s="153">
        <f t="shared" ref="Y221:Y231" si="21">W221*X221</f>
        <v>0</v>
      </c>
      <c r="Z221" s="114"/>
      <c r="AA221" s="211"/>
    </row>
    <row r="222" spans="1:27" ht="32.1" customHeight="1" x14ac:dyDescent="0.2">
      <c r="A222" s="184">
        <v>188</v>
      </c>
      <c r="B222" s="176"/>
      <c r="C222" s="76" t="s">
        <v>586</v>
      </c>
      <c r="D222" s="231" t="s">
        <v>1190</v>
      </c>
      <c r="E222" s="24"/>
      <c r="F222" s="155" t="s">
        <v>584</v>
      </c>
      <c r="G222" s="154" t="s">
        <v>585</v>
      </c>
      <c r="H222" s="151">
        <v>652</v>
      </c>
      <c r="I222" s="28">
        <v>96</v>
      </c>
      <c r="J222" s="241" t="s">
        <v>394</v>
      </c>
      <c r="K222" s="5"/>
      <c r="L222" s="214"/>
      <c r="M222" s="215"/>
      <c r="N222" s="216"/>
      <c r="O222" s="217"/>
      <c r="P222" s="218"/>
      <c r="Q222" s="219"/>
      <c r="R222" s="220"/>
      <c r="S222" s="221"/>
      <c r="T222" s="242"/>
      <c r="U222" s="29"/>
      <c r="V222" s="150"/>
      <c r="W222" s="151">
        <f t="shared" si="20"/>
        <v>652</v>
      </c>
      <c r="X222" s="152"/>
      <c r="Y222" s="153">
        <f t="shared" si="21"/>
        <v>0</v>
      </c>
      <c r="Z222" s="114"/>
      <c r="AA222" s="211"/>
    </row>
    <row r="223" spans="1:27" ht="32.1" customHeight="1" x14ac:dyDescent="0.2">
      <c r="A223" s="184">
        <v>189</v>
      </c>
      <c r="B223" s="176"/>
      <c r="C223" s="76" t="s">
        <v>587</v>
      </c>
      <c r="D223" s="231" t="s">
        <v>117</v>
      </c>
      <c r="E223" s="24"/>
      <c r="F223" s="155" t="s">
        <v>584</v>
      </c>
      <c r="G223" s="154" t="s">
        <v>585</v>
      </c>
      <c r="H223" s="151">
        <v>581.20000000000005</v>
      </c>
      <c r="I223" s="28">
        <v>96</v>
      </c>
      <c r="J223" s="241" t="s">
        <v>394</v>
      </c>
      <c r="K223" s="5"/>
      <c r="L223" s="214"/>
      <c r="M223" s="215"/>
      <c r="N223" s="216"/>
      <c r="O223" s="217"/>
      <c r="P223" s="218"/>
      <c r="Q223" s="219"/>
      <c r="R223" s="220"/>
      <c r="S223" s="221"/>
      <c r="T223" s="242"/>
      <c r="U223" s="29"/>
      <c r="V223" s="150"/>
      <c r="W223" s="151">
        <f t="shared" si="20"/>
        <v>581</v>
      </c>
      <c r="X223" s="152"/>
      <c r="Y223" s="153">
        <f t="shared" si="21"/>
        <v>0</v>
      </c>
      <c r="Z223" s="114"/>
      <c r="AA223" s="211"/>
    </row>
    <row r="224" spans="1:27" ht="32.1" customHeight="1" x14ac:dyDescent="0.2">
      <c r="A224" s="184">
        <v>190</v>
      </c>
      <c r="B224" s="176"/>
      <c r="C224" s="76" t="s">
        <v>588</v>
      </c>
      <c r="D224" s="231" t="s">
        <v>117</v>
      </c>
      <c r="E224" s="24"/>
      <c r="F224" s="155" t="s">
        <v>584</v>
      </c>
      <c r="G224" s="154" t="s">
        <v>585</v>
      </c>
      <c r="H224" s="151">
        <v>807.2</v>
      </c>
      <c r="I224" s="28">
        <v>96</v>
      </c>
      <c r="J224" s="241" t="s">
        <v>394</v>
      </c>
      <c r="K224" s="5"/>
      <c r="L224" s="214"/>
      <c r="M224" s="215"/>
      <c r="N224" s="216"/>
      <c r="O224" s="217"/>
      <c r="P224" s="218"/>
      <c r="Q224" s="219"/>
      <c r="R224" s="220"/>
      <c r="S224" s="221"/>
      <c r="T224" s="242"/>
      <c r="U224" s="29"/>
      <c r="V224" s="150"/>
      <c r="W224" s="151">
        <f t="shared" si="20"/>
        <v>807</v>
      </c>
      <c r="X224" s="152"/>
      <c r="Y224" s="153">
        <f t="shared" si="21"/>
        <v>0</v>
      </c>
      <c r="Z224" s="114"/>
      <c r="AA224" s="211"/>
    </row>
    <row r="225" spans="1:27" ht="32.1" customHeight="1" x14ac:dyDescent="0.2">
      <c r="A225" s="184">
        <v>191</v>
      </c>
      <c r="B225" s="176"/>
      <c r="C225" s="76" t="s">
        <v>589</v>
      </c>
      <c r="D225" s="231" t="s">
        <v>117</v>
      </c>
      <c r="E225" s="24"/>
      <c r="F225" s="155" t="s">
        <v>584</v>
      </c>
      <c r="G225" s="154" t="s">
        <v>585</v>
      </c>
      <c r="H225" s="151">
        <v>184.8</v>
      </c>
      <c r="I225" s="28">
        <v>96</v>
      </c>
      <c r="J225" s="241" t="s">
        <v>394</v>
      </c>
      <c r="K225" s="5"/>
      <c r="L225" s="214"/>
      <c r="M225" s="215"/>
      <c r="N225" s="216"/>
      <c r="O225" s="217"/>
      <c r="P225" s="218"/>
      <c r="Q225" s="219"/>
      <c r="R225" s="220"/>
      <c r="S225" s="221"/>
      <c r="T225" s="242"/>
      <c r="U225" s="29"/>
      <c r="V225" s="150"/>
      <c r="W225" s="151">
        <f t="shared" si="20"/>
        <v>185</v>
      </c>
      <c r="X225" s="152"/>
      <c r="Y225" s="153">
        <f t="shared" si="21"/>
        <v>0</v>
      </c>
      <c r="Z225" s="114"/>
      <c r="AA225" s="211"/>
    </row>
    <row r="226" spans="1:27" ht="32.1" customHeight="1" x14ac:dyDescent="0.2">
      <c r="A226" s="184">
        <v>192</v>
      </c>
      <c r="B226" s="176"/>
      <c r="C226" s="76" t="s">
        <v>590</v>
      </c>
      <c r="D226" s="231" t="s">
        <v>117</v>
      </c>
      <c r="E226" s="24"/>
      <c r="F226" s="155" t="s">
        <v>591</v>
      </c>
      <c r="G226" s="154" t="s">
        <v>592</v>
      </c>
      <c r="H226" s="151">
        <v>108</v>
      </c>
      <c r="I226" s="28">
        <v>48</v>
      </c>
      <c r="J226" s="241" t="s">
        <v>394</v>
      </c>
      <c r="K226" s="5"/>
      <c r="L226" s="214"/>
      <c r="M226" s="215"/>
      <c r="N226" s="216"/>
      <c r="O226" s="217"/>
      <c r="P226" s="218"/>
      <c r="Q226" s="219"/>
      <c r="R226" s="220"/>
      <c r="S226" s="221"/>
      <c r="T226" s="242"/>
      <c r="U226" s="29"/>
      <c r="V226" s="150"/>
      <c r="W226" s="151">
        <f t="shared" si="20"/>
        <v>108</v>
      </c>
      <c r="X226" s="152"/>
      <c r="Y226" s="153">
        <f t="shared" si="21"/>
        <v>0</v>
      </c>
      <c r="Z226" s="114"/>
      <c r="AA226" s="211"/>
    </row>
    <row r="227" spans="1:27" ht="32.1" customHeight="1" x14ac:dyDescent="0.2">
      <c r="A227" s="184">
        <v>193</v>
      </c>
      <c r="B227" s="176"/>
      <c r="C227" s="76" t="s">
        <v>593</v>
      </c>
      <c r="D227" s="231" t="s">
        <v>117</v>
      </c>
      <c r="E227" s="24"/>
      <c r="F227" s="155" t="s">
        <v>591</v>
      </c>
      <c r="G227" s="154" t="s">
        <v>592</v>
      </c>
      <c r="H227" s="151">
        <v>115.2</v>
      </c>
      <c r="I227" s="28">
        <v>48</v>
      </c>
      <c r="J227" s="241" t="s">
        <v>394</v>
      </c>
      <c r="K227" s="5"/>
      <c r="L227" s="214"/>
      <c r="M227" s="215"/>
      <c r="N227" s="216"/>
      <c r="O227" s="217"/>
      <c r="P227" s="218"/>
      <c r="Q227" s="219"/>
      <c r="R227" s="220"/>
      <c r="S227" s="221"/>
      <c r="T227" s="242"/>
      <c r="U227" s="29"/>
      <c r="V227" s="150"/>
      <c r="W227" s="151">
        <f t="shared" si="20"/>
        <v>115</v>
      </c>
      <c r="X227" s="152"/>
      <c r="Y227" s="153">
        <f t="shared" si="21"/>
        <v>0</v>
      </c>
      <c r="Z227" s="114"/>
      <c r="AA227" s="211"/>
    </row>
    <row r="228" spans="1:27" ht="32.1" customHeight="1" x14ac:dyDescent="0.2">
      <c r="A228" s="184">
        <v>194</v>
      </c>
      <c r="B228" s="176"/>
      <c r="C228" s="76" t="s">
        <v>594</v>
      </c>
      <c r="D228" s="231" t="s">
        <v>117</v>
      </c>
      <c r="E228" s="24"/>
      <c r="F228" s="155" t="s">
        <v>591</v>
      </c>
      <c r="G228" s="154" t="s">
        <v>592</v>
      </c>
      <c r="H228" s="151">
        <v>162.4</v>
      </c>
      <c r="I228" s="28">
        <v>48</v>
      </c>
      <c r="J228" s="241" t="s">
        <v>394</v>
      </c>
      <c r="K228" s="5"/>
      <c r="L228" s="214"/>
      <c r="M228" s="215"/>
      <c r="N228" s="216"/>
      <c r="O228" s="217"/>
      <c r="P228" s="218"/>
      <c r="Q228" s="219"/>
      <c r="R228" s="220"/>
      <c r="S228" s="221"/>
      <c r="T228" s="242"/>
      <c r="U228" s="29"/>
      <c r="V228" s="150"/>
      <c r="W228" s="151">
        <f t="shared" si="20"/>
        <v>162</v>
      </c>
      <c r="X228" s="152"/>
      <c r="Y228" s="153">
        <f t="shared" si="21"/>
        <v>0</v>
      </c>
      <c r="Z228" s="114"/>
      <c r="AA228" s="211"/>
    </row>
    <row r="229" spans="1:27" ht="32.1" customHeight="1" x14ac:dyDescent="0.2">
      <c r="A229" s="184">
        <v>195</v>
      </c>
      <c r="B229" s="176"/>
      <c r="C229" s="76" t="s">
        <v>595</v>
      </c>
      <c r="D229" s="44" t="s">
        <v>596</v>
      </c>
      <c r="E229" s="31" t="s">
        <v>57</v>
      </c>
      <c r="F229" s="32" t="s">
        <v>597</v>
      </c>
      <c r="G229" s="154" t="s">
        <v>592</v>
      </c>
      <c r="H229" s="151">
        <v>119</v>
      </c>
      <c r="I229" s="28">
        <v>24</v>
      </c>
      <c r="J229" s="241" t="s">
        <v>394</v>
      </c>
      <c r="K229" s="5"/>
      <c r="L229" s="214"/>
      <c r="M229" s="215"/>
      <c r="N229" s="216"/>
      <c r="O229" s="217"/>
      <c r="P229" s="218"/>
      <c r="Q229" s="219"/>
      <c r="R229" s="220"/>
      <c r="S229" s="221"/>
      <c r="T229" s="222"/>
      <c r="U229" s="29"/>
      <c r="V229" s="150"/>
      <c r="W229" s="151">
        <f t="shared" si="20"/>
        <v>119</v>
      </c>
      <c r="X229" s="152"/>
      <c r="Y229" s="153">
        <f t="shared" si="21"/>
        <v>0</v>
      </c>
      <c r="Z229" s="114"/>
      <c r="AA229" s="211"/>
    </row>
    <row r="230" spans="1:27" ht="32.1" customHeight="1" x14ac:dyDescent="0.2">
      <c r="A230" s="184">
        <v>196</v>
      </c>
      <c r="B230" s="176"/>
      <c r="C230" s="76" t="s">
        <v>598</v>
      </c>
      <c r="D230" s="44" t="s">
        <v>599</v>
      </c>
      <c r="E230" s="31" t="s">
        <v>57</v>
      </c>
      <c r="F230" s="155" t="s">
        <v>597</v>
      </c>
      <c r="G230" s="154" t="s">
        <v>592</v>
      </c>
      <c r="H230" s="151">
        <v>68</v>
      </c>
      <c r="I230" s="28">
        <v>24</v>
      </c>
      <c r="J230" s="241" t="s">
        <v>394</v>
      </c>
      <c r="K230" s="5"/>
      <c r="L230" s="214"/>
      <c r="M230" s="215"/>
      <c r="N230" s="216"/>
      <c r="O230" s="217"/>
      <c r="P230" s="218"/>
      <c r="Q230" s="219"/>
      <c r="R230" s="220"/>
      <c r="S230" s="221"/>
      <c r="T230" s="222"/>
      <c r="U230" s="29"/>
      <c r="V230" s="150"/>
      <c r="W230" s="151">
        <f t="shared" si="20"/>
        <v>68</v>
      </c>
      <c r="X230" s="152"/>
      <c r="Y230" s="153">
        <f t="shared" si="21"/>
        <v>0</v>
      </c>
      <c r="Z230" s="114"/>
      <c r="AA230" s="211"/>
    </row>
    <row r="231" spans="1:27" ht="32.1" customHeight="1" x14ac:dyDescent="0.2">
      <c r="A231" s="184">
        <v>197</v>
      </c>
      <c r="B231" s="176"/>
      <c r="C231" s="76" t="s">
        <v>600</v>
      </c>
      <c r="D231" s="44" t="s">
        <v>601</v>
      </c>
      <c r="E231" s="31" t="s">
        <v>57</v>
      </c>
      <c r="F231" s="155" t="s">
        <v>597</v>
      </c>
      <c r="G231" s="154" t="s">
        <v>592</v>
      </c>
      <c r="H231" s="151">
        <v>157</v>
      </c>
      <c r="I231" s="28">
        <v>24</v>
      </c>
      <c r="J231" s="241" t="s">
        <v>394</v>
      </c>
      <c r="K231" s="5"/>
      <c r="L231" s="214"/>
      <c r="M231" s="215"/>
      <c r="N231" s="216"/>
      <c r="O231" s="217"/>
      <c r="P231" s="218"/>
      <c r="Q231" s="219"/>
      <c r="R231" s="220"/>
      <c r="S231" s="221"/>
      <c r="T231" s="222"/>
      <c r="U231" s="29"/>
      <c r="V231" s="150"/>
      <c r="W231" s="151">
        <f t="shared" si="20"/>
        <v>157</v>
      </c>
      <c r="X231" s="152"/>
      <c r="Y231" s="153">
        <f t="shared" si="21"/>
        <v>0</v>
      </c>
      <c r="Z231" s="114"/>
      <c r="AA231" s="211"/>
    </row>
    <row r="232" spans="1:27" ht="32.1" customHeight="1" x14ac:dyDescent="0.2">
      <c r="A232" s="290" t="str">
        <f>"Meat - Chicken = "&amp;DOLLAR(SUM(Y233:Y260),2)</f>
        <v>Meat - Chicken = $0.00</v>
      </c>
      <c r="B232" s="290"/>
      <c r="C232" s="290"/>
      <c r="D232" s="103"/>
      <c r="E232" s="95"/>
      <c r="F232" s="96"/>
      <c r="G232" s="97"/>
      <c r="H232" s="97"/>
      <c r="I232" s="105"/>
      <c r="J232" s="232"/>
      <c r="K232" s="233"/>
      <c r="L232" s="100"/>
      <c r="M232" s="100"/>
      <c r="N232" s="100"/>
      <c r="O232" s="100"/>
      <c r="P232" s="100"/>
      <c r="Q232" s="100"/>
      <c r="R232" s="100"/>
      <c r="S232" s="100"/>
      <c r="T232" s="234"/>
      <c r="U232" s="232"/>
      <c r="V232" s="254"/>
      <c r="W232" s="106"/>
      <c r="X232" s="255"/>
      <c r="Y232" s="139"/>
      <c r="Z232" s="105"/>
      <c r="AA232" s="211"/>
    </row>
    <row r="233" spans="1:27" ht="32.1" customHeight="1" x14ac:dyDescent="0.2">
      <c r="A233" s="85">
        <v>198</v>
      </c>
      <c r="B233" s="110"/>
      <c r="C233" s="324" t="s">
        <v>602</v>
      </c>
      <c r="D233" s="44" t="s">
        <v>603</v>
      </c>
      <c r="E233" s="31" t="s">
        <v>45</v>
      </c>
      <c r="F233" s="64" t="s">
        <v>604</v>
      </c>
      <c r="G233" s="69" t="s">
        <v>605</v>
      </c>
      <c r="H233" s="325">
        <v>119.60000000000001</v>
      </c>
      <c r="I233" s="302">
        <v>192</v>
      </c>
      <c r="J233" s="138" t="s">
        <v>26</v>
      </c>
      <c r="K233" s="112" t="s">
        <v>26</v>
      </c>
      <c r="L233" s="214"/>
      <c r="M233" s="215" t="s">
        <v>36</v>
      </c>
      <c r="N233" s="216"/>
      <c r="O233" s="217"/>
      <c r="P233" s="218"/>
      <c r="Q233" s="219"/>
      <c r="R233" s="220"/>
      <c r="S233" s="221" t="s">
        <v>55</v>
      </c>
      <c r="T233" s="326"/>
      <c r="U233" s="293"/>
      <c r="V233" s="294"/>
      <c r="W233" s="325">
        <f t="shared" ref="W233:W260" si="22">ROUND(IF(ISBLANK(V233)=TRUE,H233,(H233*I233)/V233),0)</f>
        <v>120</v>
      </c>
      <c r="X233" s="305"/>
      <c r="Y233" s="327">
        <f t="shared" ref="Y233:Y260" si="23">W233*X233</f>
        <v>0</v>
      </c>
      <c r="Z233" s="303"/>
      <c r="AA233" s="211"/>
    </row>
    <row r="234" spans="1:27" ht="32.1" customHeight="1" x14ac:dyDescent="0.2">
      <c r="A234" s="85">
        <v>199</v>
      </c>
      <c r="B234" s="110"/>
      <c r="C234" s="324"/>
      <c r="D234" s="56" t="s">
        <v>606</v>
      </c>
      <c r="E234" s="31" t="s">
        <v>398</v>
      </c>
      <c r="F234" s="64" t="s">
        <v>607</v>
      </c>
      <c r="G234" s="69" t="s">
        <v>608</v>
      </c>
      <c r="H234" s="325" t="e">
        <v>#N/A</v>
      </c>
      <c r="I234" s="302"/>
      <c r="J234" s="237" t="s">
        <v>26</v>
      </c>
      <c r="K234" s="112" t="s">
        <v>26</v>
      </c>
      <c r="L234" s="214" t="s">
        <v>609</v>
      </c>
      <c r="M234" s="215" t="s">
        <v>36</v>
      </c>
      <c r="N234" s="216"/>
      <c r="O234" s="217"/>
      <c r="P234" s="218"/>
      <c r="Q234" s="219"/>
      <c r="R234" s="220"/>
      <c r="S234" s="221"/>
      <c r="T234" s="326"/>
      <c r="U234" s="293"/>
      <c r="V234" s="294"/>
      <c r="W234" s="325"/>
      <c r="X234" s="305"/>
      <c r="Y234" s="327"/>
      <c r="Z234" s="303"/>
      <c r="AA234" s="211"/>
    </row>
    <row r="235" spans="1:27" ht="32.1" customHeight="1" x14ac:dyDescent="0.2">
      <c r="A235" s="85">
        <v>200</v>
      </c>
      <c r="B235" s="110"/>
      <c r="C235" s="324" t="s">
        <v>610</v>
      </c>
      <c r="D235" s="44" t="s">
        <v>611</v>
      </c>
      <c r="E235" s="31" t="s">
        <v>45</v>
      </c>
      <c r="F235" s="64" t="s">
        <v>604</v>
      </c>
      <c r="G235" s="69" t="s">
        <v>605</v>
      </c>
      <c r="H235" s="325">
        <v>138</v>
      </c>
      <c r="I235" s="302">
        <v>192</v>
      </c>
      <c r="J235" s="138" t="s">
        <v>26</v>
      </c>
      <c r="K235" s="112" t="s">
        <v>26</v>
      </c>
      <c r="L235" s="214"/>
      <c r="M235" s="215" t="s">
        <v>36</v>
      </c>
      <c r="N235" s="216"/>
      <c r="O235" s="217"/>
      <c r="P235" s="218"/>
      <c r="Q235" s="219"/>
      <c r="R235" s="220"/>
      <c r="S235" s="221" t="s">
        <v>55</v>
      </c>
      <c r="T235" s="326"/>
      <c r="U235" s="293"/>
      <c r="V235" s="294"/>
      <c r="W235" s="325">
        <f t="shared" si="22"/>
        <v>138</v>
      </c>
      <c r="X235" s="305"/>
      <c r="Y235" s="327">
        <f t="shared" si="23"/>
        <v>0</v>
      </c>
      <c r="Z235" s="303"/>
      <c r="AA235" s="211"/>
    </row>
    <row r="236" spans="1:27" ht="32.1" customHeight="1" x14ac:dyDescent="0.2">
      <c r="A236" s="85">
        <v>201</v>
      </c>
      <c r="B236" s="110"/>
      <c r="C236" s="324"/>
      <c r="D236" s="56" t="s">
        <v>612</v>
      </c>
      <c r="E236" s="31" t="s">
        <v>398</v>
      </c>
      <c r="F236" s="64" t="s">
        <v>607</v>
      </c>
      <c r="G236" s="69" t="s">
        <v>608</v>
      </c>
      <c r="H236" s="325" t="e">
        <v>#N/A</v>
      </c>
      <c r="I236" s="302"/>
      <c r="J236" s="237" t="s">
        <v>26</v>
      </c>
      <c r="K236" s="112" t="s">
        <v>26</v>
      </c>
      <c r="L236" s="214" t="s">
        <v>609</v>
      </c>
      <c r="M236" s="215" t="s">
        <v>36</v>
      </c>
      <c r="N236" s="216"/>
      <c r="O236" s="217"/>
      <c r="P236" s="218"/>
      <c r="Q236" s="219"/>
      <c r="R236" s="220"/>
      <c r="S236" s="221"/>
      <c r="T236" s="326"/>
      <c r="U236" s="293"/>
      <c r="V236" s="294"/>
      <c r="W236" s="325"/>
      <c r="X236" s="305"/>
      <c r="Y236" s="327"/>
      <c r="Z236" s="303"/>
      <c r="AA236" s="211"/>
    </row>
    <row r="237" spans="1:27" ht="32.1" customHeight="1" x14ac:dyDescent="0.2">
      <c r="A237" s="184">
        <v>202</v>
      </c>
      <c r="B237" s="176"/>
      <c r="C237" s="183" t="s">
        <v>613</v>
      </c>
      <c r="D237" s="44" t="s">
        <v>614</v>
      </c>
      <c r="E237" s="31" t="s">
        <v>45</v>
      </c>
      <c r="F237" s="32" t="s">
        <v>615</v>
      </c>
      <c r="G237" s="154" t="s">
        <v>616</v>
      </c>
      <c r="H237" s="151">
        <v>105.60000000000001</v>
      </c>
      <c r="I237" s="156">
        <v>14</v>
      </c>
      <c r="J237" s="241" t="s">
        <v>26</v>
      </c>
      <c r="K237" s="112" t="s">
        <v>26</v>
      </c>
      <c r="L237" s="214"/>
      <c r="M237" s="215" t="s">
        <v>68</v>
      </c>
      <c r="N237" s="216"/>
      <c r="O237" s="217"/>
      <c r="P237" s="218"/>
      <c r="Q237" s="219"/>
      <c r="R237" s="220"/>
      <c r="S237" s="221"/>
      <c r="T237" s="223"/>
      <c r="U237" s="149"/>
      <c r="V237" s="150"/>
      <c r="W237" s="151">
        <f t="shared" si="22"/>
        <v>106</v>
      </c>
      <c r="X237" s="157"/>
      <c r="Y237" s="153">
        <f>W237*X237</f>
        <v>0</v>
      </c>
      <c r="Z237" s="158"/>
      <c r="AA237" s="211"/>
    </row>
    <row r="238" spans="1:27" ht="32.1" customHeight="1" x14ac:dyDescent="0.2">
      <c r="A238" s="315">
        <v>203</v>
      </c>
      <c r="B238" s="316"/>
      <c r="C238" s="317" t="s">
        <v>617</v>
      </c>
      <c r="D238" s="44" t="s">
        <v>618</v>
      </c>
      <c r="E238" s="31" t="s">
        <v>40</v>
      </c>
      <c r="F238" s="32" t="s">
        <v>566</v>
      </c>
      <c r="G238" s="167" t="s">
        <v>619</v>
      </c>
      <c r="H238" s="311">
        <v>154.80000000000001</v>
      </c>
      <c r="I238" s="322">
        <v>20</v>
      </c>
      <c r="J238" s="243" t="s">
        <v>26</v>
      </c>
      <c r="K238" s="112" t="s">
        <v>26</v>
      </c>
      <c r="L238" s="214" t="s">
        <v>43</v>
      </c>
      <c r="M238" s="215" t="s">
        <v>36</v>
      </c>
      <c r="N238" s="216"/>
      <c r="O238" s="217"/>
      <c r="P238" s="218"/>
      <c r="Q238" s="219"/>
      <c r="R238" s="220"/>
      <c r="S238" s="221"/>
      <c r="T238" s="319"/>
      <c r="U238" s="305"/>
      <c r="V238" s="310"/>
      <c r="W238" s="311">
        <f t="shared" si="22"/>
        <v>155</v>
      </c>
      <c r="X238" s="313"/>
      <c r="Y238" s="312">
        <f t="shared" si="23"/>
        <v>0</v>
      </c>
      <c r="Z238" s="289"/>
      <c r="AA238" s="211"/>
    </row>
    <row r="239" spans="1:27" ht="32.1" customHeight="1" x14ac:dyDescent="0.2">
      <c r="A239" s="315"/>
      <c r="B239" s="316"/>
      <c r="C239" s="317"/>
      <c r="D239" s="44" t="s">
        <v>620</v>
      </c>
      <c r="E239" s="31" t="s">
        <v>57</v>
      </c>
      <c r="F239" s="32" t="s">
        <v>621</v>
      </c>
      <c r="G239" s="167" t="s">
        <v>1207</v>
      </c>
      <c r="H239" s="311" t="e">
        <v>#N/A</v>
      </c>
      <c r="I239" s="322"/>
      <c r="J239" s="138" t="s">
        <v>26</v>
      </c>
      <c r="K239" s="112" t="s">
        <v>26</v>
      </c>
      <c r="L239" s="214" t="s">
        <v>43</v>
      </c>
      <c r="M239" s="215" t="s">
        <v>36</v>
      </c>
      <c r="N239" s="216"/>
      <c r="O239" s="217"/>
      <c r="P239" s="218"/>
      <c r="Q239" s="219"/>
      <c r="R239" s="220"/>
      <c r="S239" s="221"/>
      <c r="T239" s="319"/>
      <c r="U239" s="305"/>
      <c r="V239" s="310"/>
      <c r="W239" s="311"/>
      <c r="X239" s="313"/>
      <c r="Y239" s="312"/>
      <c r="Z239" s="289"/>
      <c r="AA239" s="211"/>
    </row>
    <row r="240" spans="1:27" ht="32.1" customHeight="1" x14ac:dyDescent="0.2">
      <c r="A240" s="315">
        <v>204</v>
      </c>
      <c r="B240" s="316"/>
      <c r="C240" s="323" t="s">
        <v>622</v>
      </c>
      <c r="D240" s="44" t="s">
        <v>623</v>
      </c>
      <c r="E240" s="31" t="s">
        <v>108</v>
      </c>
      <c r="F240" s="32" t="s">
        <v>279</v>
      </c>
      <c r="G240" s="167" t="s">
        <v>624</v>
      </c>
      <c r="H240" s="295">
        <v>107.60000000000001</v>
      </c>
      <c r="I240" s="302">
        <v>10</v>
      </c>
      <c r="J240" s="138" t="s">
        <v>26</v>
      </c>
      <c r="K240" s="112" t="s">
        <v>26</v>
      </c>
      <c r="L240" s="214"/>
      <c r="M240" s="215" t="s">
        <v>625</v>
      </c>
      <c r="N240" s="216"/>
      <c r="O240" s="217"/>
      <c r="P240" s="218"/>
      <c r="Q240" s="219"/>
      <c r="R240" s="220"/>
      <c r="S240" s="221"/>
      <c r="T240" s="292"/>
      <c r="U240" s="293"/>
      <c r="V240" s="294"/>
      <c r="W240" s="295">
        <f t="shared" si="22"/>
        <v>108</v>
      </c>
      <c r="X240" s="296"/>
      <c r="Y240" s="297">
        <f t="shared" si="23"/>
        <v>0</v>
      </c>
      <c r="Z240" s="289"/>
      <c r="AA240" s="211"/>
    </row>
    <row r="241" spans="1:27" ht="32.1" customHeight="1" x14ac:dyDescent="0.2">
      <c r="A241" s="315"/>
      <c r="B241" s="316"/>
      <c r="C241" s="323"/>
      <c r="D241" s="44" t="s">
        <v>626</v>
      </c>
      <c r="E241" s="31" t="s">
        <v>282</v>
      </c>
      <c r="F241" s="155" t="s">
        <v>279</v>
      </c>
      <c r="G241" s="167" t="s">
        <v>627</v>
      </c>
      <c r="H241" s="295" t="e">
        <v>#N/A</v>
      </c>
      <c r="I241" s="302"/>
      <c r="J241" s="138" t="s">
        <v>26</v>
      </c>
      <c r="K241" s="112" t="s">
        <v>26</v>
      </c>
      <c r="L241" s="214"/>
      <c r="M241" s="215" t="s">
        <v>156</v>
      </c>
      <c r="N241" s="216"/>
      <c r="O241" s="217"/>
      <c r="P241" s="218"/>
      <c r="Q241" s="219"/>
      <c r="R241" s="220"/>
      <c r="S241" s="221"/>
      <c r="T241" s="292"/>
      <c r="U241" s="293"/>
      <c r="V241" s="294"/>
      <c r="W241" s="295" t="e">
        <f t="shared" si="22"/>
        <v>#N/A</v>
      </c>
      <c r="X241" s="296"/>
      <c r="Y241" s="297"/>
      <c r="Z241" s="289"/>
      <c r="AA241" s="211"/>
    </row>
    <row r="242" spans="1:27" ht="32.1" customHeight="1" x14ac:dyDescent="0.2">
      <c r="A242" s="184">
        <v>205</v>
      </c>
      <c r="B242" s="176"/>
      <c r="C242" s="183" t="s">
        <v>628</v>
      </c>
      <c r="D242" s="44" t="s">
        <v>629</v>
      </c>
      <c r="E242" s="31" t="s">
        <v>57</v>
      </c>
      <c r="F242" s="81">
        <v>18.75</v>
      </c>
      <c r="G242" s="154" t="s">
        <v>630</v>
      </c>
      <c r="H242" s="151">
        <v>353.20000000000005</v>
      </c>
      <c r="I242" s="156">
        <v>18.75</v>
      </c>
      <c r="J242" s="138" t="s">
        <v>26</v>
      </c>
      <c r="K242" s="112" t="s">
        <v>26</v>
      </c>
      <c r="L242" s="214"/>
      <c r="M242" s="215" t="s">
        <v>36</v>
      </c>
      <c r="N242" s="216"/>
      <c r="O242" s="217"/>
      <c r="P242" s="218"/>
      <c r="Q242" s="219"/>
      <c r="R242" s="220"/>
      <c r="S242" s="221" t="s">
        <v>55</v>
      </c>
      <c r="T242" s="242"/>
      <c r="U242" s="149"/>
      <c r="V242" s="150"/>
      <c r="W242" s="151">
        <f t="shared" si="22"/>
        <v>353</v>
      </c>
      <c r="X242" s="152"/>
      <c r="Y242" s="153">
        <f t="shared" si="23"/>
        <v>0</v>
      </c>
      <c r="Z242" s="158"/>
      <c r="AA242" s="211"/>
    </row>
    <row r="243" spans="1:27" ht="32.1" customHeight="1" x14ac:dyDescent="0.2">
      <c r="A243" s="184">
        <v>206</v>
      </c>
      <c r="B243" s="176"/>
      <c r="C243" s="183" t="s">
        <v>631</v>
      </c>
      <c r="D243" s="52" t="s">
        <v>632</v>
      </c>
      <c r="E243" s="2" t="s">
        <v>57</v>
      </c>
      <c r="F243" s="155" t="s">
        <v>633</v>
      </c>
      <c r="G243" s="154" t="s">
        <v>634</v>
      </c>
      <c r="H243" s="151">
        <v>179.20000000000002</v>
      </c>
      <c r="I243" s="156">
        <v>29.64</v>
      </c>
      <c r="J243" s="138" t="s">
        <v>26</v>
      </c>
      <c r="K243" s="112" t="s">
        <v>26</v>
      </c>
      <c r="L243" s="214" t="s">
        <v>635</v>
      </c>
      <c r="M243" s="215" t="s">
        <v>36</v>
      </c>
      <c r="N243" s="216"/>
      <c r="O243" s="217"/>
      <c r="P243" s="218"/>
      <c r="Q243" s="219"/>
      <c r="R243" s="220"/>
      <c r="S243" s="221"/>
      <c r="T243" s="242"/>
      <c r="U243" s="149"/>
      <c r="V243" s="150"/>
      <c r="W243" s="151">
        <f t="shared" si="22"/>
        <v>179</v>
      </c>
      <c r="X243" s="152"/>
      <c r="Y243" s="153">
        <f t="shared" si="23"/>
        <v>0</v>
      </c>
      <c r="Z243" s="158"/>
      <c r="AA243" s="211"/>
    </row>
    <row r="244" spans="1:27" ht="32.1" customHeight="1" x14ac:dyDescent="0.2">
      <c r="A244" s="298">
        <v>207</v>
      </c>
      <c r="B244" s="299"/>
      <c r="C244" s="309" t="s">
        <v>636</v>
      </c>
      <c r="D244" s="44" t="s">
        <v>637</v>
      </c>
      <c r="E244" s="2" t="s">
        <v>57</v>
      </c>
      <c r="F244" s="155" t="s">
        <v>621</v>
      </c>
      <c r="G244" s="154" t="s">
        <v>638</v>
      </c>
      <c r="H244" s="295">
        <v>653.20000000000005</v>
      </c>
      <c r="I244" s="302">
        <v>30</v>
      </c>
      <c r="J244" s="138" t="s">
        <v>26</v>
      </c>
      <c r="K244" s="112" t="s">
        <v>26</v>
      </c>
      <c r="L244" s="214" t="s">
        <v>43</v>
      </c>
      <c r="M244" s="215" t="s">
        <v>36</v>
      </c>
      <c r="N244" s="216"/>
      <c r="O244" s="217"/>
      <c r="P244" s="218"/>
      <c r="Q244" s="219"/>
      <c r="R244" s="220"/>
      <c r="S244" s="221"/>
      <c r="T244" s="292"/>
      <c r="U244" s="293"/>
      <c r="V244" s="294"/>
      <c r="W244" s="295">
        <f t="shared" si="22"/>
        <v>653</v>
      </c>
      <c r="X244" s="296"/>
      <c r="Y244" s="297">
        <f t="shared" si="23"/>
        <v>0</v>
      </c>
      <c r="Z244" s="303"/>
      <c r="AA244" s="211"/>
    </row>
    <row r="245" spans="1:27" ht="32.1" customHeight="1" x14ac:dyDescent="0.2">
      <c r="A245" s="298"/>
      <c r="B245" s="299"/>
      <c r="C245" s="309"/>
      <c r="D245" s="44" t="s">
        <v>639</v>
      </c>
      <c r="E245" s="31" t="s">
        <v>40</v>
      </c>
      <c r="F245" s="32" t="s">
        <v>566</v>
      </c>
      <c r="G245" s="154" t="s">
        <v>1185</v>
      </c>
      <c r="H245" s="295" t="e">
        <v>#N/A</v>
      </c>
      <c r="I245" s="302"/>
      <c r="J245" s="243" t="s">
        <v>26</v>
      </c>
      <c r="K245" s="112" t="s">
        <v>26</v>
      </c>
      <c r="L245" s="214" t="s">
        <v>43</v>
      </c>
      <c r="M245" s="215" t="s">
        <v>36</v>
      </c>
      <c r="N245" s="216"/>
      <c r="O245" s="217"/>
      <c r="P245" s="218"/>
      <c r="Q245" s="219"/>
      <c r="R245" s="220"/>
      <c r="S245" s="221"/>
      <c r="T245" s="292"/>
      <c r="U245" s="293"/>
      <c r="V245" s="294"/>
      <c r="W245" s="295"/>
      <c r="X245" s="296"/>
      <c r="Y245" s="297"/>
      <c r="Z245" s="303"/>
      <c r="AA245" s="211"/>
    </row>
    <row r="246" spans="1:27" ht="32.1" customHeight="1" x14ac:dyDescent="0.2">
      <c r="A246" s="185">
        <v>208</v>
      </c>
      <c r="B246" s="182"/>
      <c r="C246" s="79" t="s">
        <v>640</v>
      </c>
      <c r="D246" s="44" t="s">
        <v>641</v>
      </c>
      <c r="E246" s="31" t="s">
        <v>57</v>
      </c>
      <c r="F246" s="32" t="s">
        <v>642</v>
      </c>
      <c r="G246" s="154" t="s">
        <v>643</v>
      </c>
      <c r="H246" s="151">
        <v>934</v>
      </c>
      <c r="I246" s="156">
        <v>18.75</v>
      </c>
      <c r="J246" s="138" t="s">
        <v>26</v>
      </c>
      <c r="K246" s="112" t="s">
        <v>26</v>
      </c>
      <c r="L246" s="214"/>
      <c r="M246" s="215" t="s">
        <v>436</v>
      </c>
      <c r="N246" s="216"/>
      <c r="O246" s="217"/>
      <c r="P246" s="218"/>
      <c r="Q246" s="219"/>
      <c r="R246" s="220"/>
      <c r="S246" s="221"/>
      <c r="T246" s="242"/>
      <c r="U246" s="149"/>
      <c r="V246" s="150"/>
      <c r="W246" s="151">
        <f t="shared" si="22"/>
        <v>934</v>
      </c>
      <c r="X246" s="152"/>
      <c r="Y246" s="153">
        <f t="shared" si="23"/>
        <v>0</v>
      </c>
      <c r="Z246" s="158"/>
      <c r="AA246" s="211"/>
    </row>
    <row r="247" spans="1:27" ht="32.1" customHeight="1" x14ac:dyDescent="0.2">
      <c r="A247" s="315">
        <v>209</v>
      </c>
      <c r="B247" s="316"/>
      <c r="C247" s="317" t="s">
        <v>644</v>
      </c>
      <c r="D247" s="52" t="s">
        <v>645</v>
      </c>
      <c r="E247" s="31" t="s">
        <v>57</v>
      </c>
      <c r="F247" s="32" t="s">
        <v>1189</v>
      </c>
      <c r="G247" s="154" t="s">
        <v>1188</v>
      </c>
      <c r="H247" s="295">
        <v>270.8</v>
      </c>
      <c r="I247" s="302">
        <v>20</v>
      </c>
      <c r="J247" s="138" t="s">
        <v>26</v>
      </c>
      <c r="K247" s="112" t="s">
        <v>26</v>
      </c>
      <c r="L247" s="214" t="s">
        <v>635</v>
      </c>
      <c r="M247" s="215" t="s">
        <v>36</v>
      </c>
      <c r="N247" s="216"/>
      <c r="O247" s="217"/>
      <c r="P247" s="218"/>
      <c r="Q247" s="219"/>
      <c r="R247" s="220"/>
      <c r="S247" s="221"/>
      <c r="T247" s="321"/>
      <c r="U247" s="293"/>
      <c r="V247" s="294"/>
      <c r="W247" s="295">
        <f t="shared" si="22"/>
        <v>271</v>
      </c>
      <c r="X247" s="296"/>
      <c r="Y247" s="297">
        <f t="shared" si="23"/>
        <v>0</v>
      </c>
      <c r="Z247" s="303"/>
      <c r="AA247" s="211"/>
    </row>
    <row r="248" spans="1:27" ht="32.1" customHeight="1" x14ac:dyDescent="0.2">
      <c r="A248" s="315"/>
      <c r="B248" s="316"/>
      <c r="C248" s="317"/>
      <c r="D248" s="44" t="s">
        <v>646</v>
      </c>
      <c r="E248" s="31" t="s">
        <v>40</v>
      </c>
      <c r="F248" s="32" t="s">
        <v>566</v>
      </c>
      <c r="G248" s="154" t="s">
        <v>1186</v>
      </c>
      <c r="H248" s="295" t="e">
        <v>#N/A</v>
      </c>
      <c r="I248" s="302"/>
      <c r="J248" s="243" t="s">
        <v>26</v>
      </c>
      <c r="K248" s="112" t="s">
        <v>26</v>
      </c>
      <c r="L248" s="214" t="s">
        <v>43</v>
      </c>
      <c r="M248" s="215" t="s">
        <v>36</v>
      </c>
      <c r="N248" s="216"/>
      <c r="O248" s="217"/>
      <c r="P248" s="218"/>
      <c r="Q248" s="219"/>
      <c r="R248" s="220"/>
      <c r="S248" s="221"/>
      <c r="T248" s="321"/>
      <c r="U248" s="293"/>
      <c r="V248" s="294"/>
      <c r="W248" s="295"/>
      <c r="X248" s="296"/>
      <c r="Y248" s="297"/>
      <c r="Z248" s="303"/>
      <c r="AA248" s="211"/>
    </row>
    <row r="249" spans="1:27" ht="32.1" customHeight="1" x14ac:dyDescent="0.2">
      <c r="A249" s="184">
        <v>210</v>
      </c>
      <c r="B249" s="176"/>
      <c r="C249" s="183" t="s">
        <v>647</v>
      </c>
      <c r="D249" s="44" t="s">
        <v>648</v>
      </c>
      <c r="E249" s="31" t="s">
        <v>57</v>
      </c>
      <c r="F249" s="32" t="s">
        <v>649</v>
      </c>
      <c r="G249" s="154" t="s">
        <v>650</v>
      </c>
      <c r="H249" s="151">
        <v>643.20000000000005</v>
      </c>
      <c r="I249" s="156">
        <v>30.28</v>
      </c>
      <c r="J249" s="138" t="s">
        <v>26</v>
      </c>
      <c r="K249" s="112" t="s">
        <v>26</v>
      </c>
      <c r="L249" s="214" t="s">
        <v>43</v>
      </c>
      <c r="M249" s="215" t="s">
        <v>36</v>
      </c>
      <c r="N249" s="216"/>
      <c r="O249" s="217"/>
      <c r="P249" s="218"/>
      <c r="Q249" s="219"/>
      <c r="R249" s="220"/>
      <c r="S249" s="221"/>
      <c r="T249" s="242"/>
      <c r="U249" s="149"/>
      <c r="V249" s="150"/>
      <c r="W249" s="151">
        <f t="shared" si="22"/>
        <v>643</v>
      </c>
      <c r="X249" s="152"/>
      <c r="Y249" s="153">
        <f t="shared" si="23"/>
        <v>0</v>
      </c>
      <c r="Z249" s="158"/>
      <c r="AA249" s="211"/>
    </row>
    <row r="250" spans="1:27" ht="32.1" customHeight="1" x14ac:dyDescent="0.2">
      <c r="A250" s="315">
        <v>211</v>
      </c>
      <c r="B250" s="316"/>
      <c r="C250" s="320" t="s">
        <v>651</v>
      </c>
      <c r="D250" s="287" t="s">
        <v>652</v>
      </c>
      <c r="E250" s="31" t="s">
        <v>57</v>
      </c>
      <c r="F250" s="26" t="s">
        <v>566</v>
      </c>
      <c r="G250" s="86" t="s">
        <v>653</v>
      </c>
      <c r="H250" s="295">
        <v>341.20000000000005</v>
      </c>
      <c r="I250" s="302">
        <v>20</v>
      </c>
      <c r="J250" s="138" t="s">
        <v>26</v>
      </c>
      <c r="K250" s="112" t="s">
        <v>26</v>
      </c>
      <c r="L250" s="214" t="s">
        <v>36</v>
      </c>
      <c r="M250" s="215" t="s">
        <v>36</v>
      </c>
      <c r="N250" s="216"/>
      <c r="O250" s="217"/>
      <c r="P250" s="218"/>
      <c r="Q250" s="219"/>
      <c r="R250" s="220"/>
      <c r="S250" s="221"/>
      <c r="T250" s="319"/>
      <c r="U250" s="293"/>
      <c r="V250" s="294"/>
      <c r="W250" s="295">
        <f t="shared" si="22"/>
        <v>341</v>
      </c>
      <c r="X250" s="313"/>
      <c r="Y250" s="314">
        <f t="shared" si="23"/>
        <v>0</v>
      </c>
      <c r="Z250" s="289"/>
      <c r="AA250" s="211"/>
    </row>
    <row r="251" spans="1:27" ht="32.1" customHeight="1" x14ac:dyDescent="0.2">
      <c r="A251" s="315"/>
      <c r="B251" s="316"/>
      <c r="C251" s="320"/>
      <c r="D251" s="44" t="s">
        <v>654</v>
      </c>
      <c r="E251" s="31" t="s">
        <v>40</v>
      </c>
      <c r="F251" s="81" t="s">
        <v>566</v>
      </c>
      <c r="G251" s="86" t="s">
        <v>1184</v>
      </c>
      <c r="H251" s="295" t="e">
        <v>#N/A</v>
      </c>
      <c r="I251" s="302"/>
      <c r="J251" s="243" t="s">
        <v>26</v>
      </c>
      <c r="K251" s="112" t="s">
        <v>26</v>
      </c>
      <c r="L251" s="214" t="s">
        <v>43</v>
      </c>
      <c r="M251" s="215" t="s">
        <v>36</v>
      </c>
      <c r="N251" s="216"/>
      <c r="O251" s="217"/>
      <c r="P251" s="218"/>
      <c r="Q251" s="219"/>
      <c r="R251" s="220"/>
      <c r="S251" s="221"/>
      <c r="T251" s="319"/>
      <c r="U251" s="293"/>
      <c r="V251" s="294"/>
      <c r="W251" s="295"/>
      <c r="X251" s="313"/>
      <c r="Y251" s="314">
        <f t="shared" si="23"/>
        <v>0</v>
      </c>
      <c r="Z251" s="289"/>
      <c r="AA251" s="211"/>
    </row>
    <row r="252" spans="1:27" ht="32.1" customHeight="1" x14ac:dyDescent="0.2">
      <c r="A252" s="185">
        <v>212</v>
      </c>
      <c r="B252" s="182"/>
      <c r="C252" s="187" t="s">
        <v>655</v>
      </c>
      <c r="D252" s="44" t="s">
        <v>656</v>
      </c>
      <c r="E252" s="2" t="s">
        <v>57</v>
      </c>
      <c r="F252" s="155" t="s">
        <v>279</v>
      </c>
      <c r="G252" s="167" t="s">
        <v>657</v>
      </c>
      <c r="H252" s="151">
        <v>80</v>
      </c>
      <c r="I252" s="156">
        <v>10</v>
      </c>
      <c r="J252" s="138" t="s">
        <v>26</v>
      </c>
      <c r="K252" s="112" t="s">
        <v>26</v>
      </c>
      <c r="L252" s="214"/>
      <c r="M252" s="215" t="s">
        <v>36</v>
      </c>
      <c r="N252" s="216"/>
      <c r="O252" s="217"/>
      <c r="P252" s="218"/>
      <c r="Q252" s="219"/>
      <c r="R252" s="220"/>
      <c r="S252" s="221"/>
      <c r="T252" s="222"/>
      <c r="U252" s="149"/>
      <c r="V252" s="150"/>
      <c r="W252" s="151">
        <f t="shared" si="22"/>
        <v>80</v>
      </c>
      <c r="X252" s="152"/>
      <c r="Y252" s="153">
        <f>W252*X252</f>
        <v>0</v>
      </c>
      <c r="Z252" s="158"/>
      <c r="AA252" s="211"/>
    </row>
    <row r="253" spans="1:27" ht="32.1" customHeight="1" x14ac:dyDescent="0.2">
      <c r="A253" s="185">
        <v>213</v>
      </c>
      <c r="B253" s="182"/>
      <c r="C253" s="187" t="s">
        <v>658</v>
      </c>
      <c r="D253" s="44" t="s">
        <v>659</v>
      </c>
      <c r="E253" s="31" t="s">
        <v>57</v>
      </c>
      <c r="F253" s="32">
        <v>31.5</v>
      </c>
      <c r="G253" s="167" t="s">
        <v>660</v>
      </c>
      <c r="H253" s="151">
        <v>290.40000000000003</v>
      </c>
      <c r="I253" s="156">
        <v>31.5</v>
      </c>
      <c r="J253" s="138" t="s">
        <v>26</v>
      </c>
      <c r="K253" s="112" t="s">
        <v>26</v>
      </c>
      <c r="L253" s="214" t="s">
        <v>43</v>
      </c>
      <c r="M253" s="215" t="s">
        <v>36</v>
      </c>
      <c r="N253" s="216"/>
      <c r="O253" s="217"/>
      <c r="P253" s="218"/>
      <c r="Q253" s="219"/>
      <c r="R253" s="220"/>
      <c r="S253" s="221"/>
      <c r="T253" s="222"/>
      <c r="U253" s="149"/>
      <c r="V253" s="150"/>
      <c r="W253" s="151">
        <f t="shared" si="22"/>
        <v>290</v>
      </c>
      <c r="X253" s="152"/>
      <c r="Y253" s="153">
        <f t="shared" si="23"/>
        <v>0</v>
      </c>
      <c r="Z253" s="158"/>
      <c r="AA253" s="211"/>
    </row>
    <row r="254" spans="1:27" ht="32.1" customHeight="1" x14ac:dyDescent="0.2">
      <c r="A254" s="185">
        <v>214</v>
      </c>
      <c r="B254" s="182"/>
      <c r="C254" s="186" t="s">
        <v>661</v>
      </c>
      <c r="D254" s="44" t="s">
        <v>662</v>
      </c>
      <c r="E254" s="87" t="s">
        <v>40</v>
      </c>
      <c r="F254" s="32" t="s">
        <v>566</v>
      </c>
      <c r="G254" s="167" t="s">
        <v>663</v>
      </c>
      <c r="H254" s="161">
        <v>186.4</v>
      </c>
      <c r="I254" s="166">
        <v>20</v>
      </c>
      <c r="J254" s="243" t="s">
        <v>26</v>
      </c>
      <c r="K254" s="112" t="s">
        <v>26</v>
      </c>
      <c r="L254" s="214" t="s">
        <v>43</v>
      </c>
      <c r="M254" s="215" t="s">
        <v>36</v>
      </c>
      <c r="N254" s="216"/>
      <c r="O254" s="217"/>
      <c r="P254" s="218"/>
      <c r="Q254" s="219"/>
      <c r="R254" s="220"/>
      <c r="S254" s="221"/>
      <c r="T254" s="244"/>
      <c r="U254" s="157"/>
      <c r="V254" s="160"/>
      <c r="W254" s="161">
        <f>ROUND(IF(ISBLANK(V254)=TRUE,H254,(H254*I254)/V254),0)</f>
        <v>186</v>
      </c>
      <c r="X254" s="163"/>
      <c r="Y254" s="162">
        <f>W254*X254</f>
        <v>0</v>
      </c>
      <c r="Z254" s="148"/>
      <c r="AA254" s="211"/>
    </row>
    <row r="255" spans="1:27" ht="32.1" customHeight="1" x14ac:dyDescent="0.2">
      <c r="A255" s="185">
        <v>215</v>
      </c>
      <c r="B255" s="182"/>
      <c r="C255" s="79" t="s">
        <v>664</v>
      </c>
      <c r="D255" s="44" t="s">
        <v>665</v>
      </c>
      <c r="E255" s="31" t="s">
        <v>108</v>
      </c>
      <c r="F255" s="155" t="s">
        <v>279</v>
      </c>
      <c r="G255" s="19" t="s">
        <v>666</v>
      </c>
      <c r="H255" s="151">
        <v>315.20000000000005</v>
      </c>
      <c r="I255" s="156">
        <v>10</v>
      </c>
      <c r="J255" s="243" t="s">
        <v>26</v>
      </c>
      <c r="K255" s="112" t="s">
        <v>26</v>
      </c>
      <c r="L255" s="214"/>
      <c r="M255" s="215" t="s">
        <v>36</v>
      </c>
      <c r="N255" s="216"/>
      <c r="O255" s="217"/>
      <c r="P255" s="218"/>
      <c r="Q255" s="219"/>
      <c r="R255" s="220"/>
      <c r="S255" s="221"/>
      <c r="T255" s="242"/>
      <c r="U255" s="149"/>
      <c r="V255" s="150"/>
      <c r="W255" s="151">
        <f t="shared" si="22"/>
        <v>315</v>
      </c>
      <c r="X255" s="152"/>
      <c r="Y255" s="153">
        <f t="shared" si="23"/>
        <v>0</v>
      </c>
      <c r="Z255" s="158"/>
      <c r="AA255" s="211"/>
    </row>
    <row r="256" spans="1:27" ht="32.1" customHeight="1" x14ac:dyDescent="0.2">
      <c r="A256" s="315">
        <v>216</v>
      </c>
      <c r="B256" s="316"/>
      <c r="C256" s="317" t="s">
        <v>667</v>
      </c>
      <c r="D256" s="44" t="s">
        <v>668</v>
      </c>
      <c r="E256" s="31" t="s">
        <v>40</v>
      </c>
      <c r="F256" s="32" t="s">
        <v>566</v>
      </c>
      <c r="G256" s="167" t="s">
        <v>1208</v>
      </c>
      <c r="H256" s="311">
        <v>434.40000000000003</v>
      </c>
      <c r="I256" s="318">
        <v>20</v>
      </c>
      <c r="J256" s="243" t="s">
        <v>26</v>
      </c>
      <c r="K256" s="112" t="s">
        <v>26</v>
      </c>
      <c r="L256" s="214" t="s">
        <v>43</v>
      </c>
      <c r="M256" s="215" t="s">
        <v>36</v>
      </c>
      <c r="N256" s="216"/>
      <c r="O256" s="217"/>
      <c r="P256" s="218"/>
      <c r="Q256" s="219"/>
      <c r="R256" s="220"/>
      <c r="S256" s="221"/>
      <c r="T256" s="319"/>
      <c r="U256" s="305"/>
      <c r="V256" s="310"/>
      <c r="W256" s="311">
        <f t="shared" si="22"/>
        <v>434</v>
      </c>
      <c r="X256" s="296"/>
      <c r="Y256" s="312">
        <f t="shared" si="23"/>
        <v>0</v>
      </c>
      <c r="Z256" s="289"/>
      <c r="AA256" s="211"/>
    </row>
    <row r="257" spans="1:27" ht="32.1" customHeight="1" x14ac:dyDescent="0.2">
      <c r="A257" s="315"/>
      <c r="B257" s="316"/>
      <c r="C257" s="317"/>
      <c r="D257" s="44" t="s">
        <v>669</v>
      </c>
      <c r="E257" s="2" t="s">
        <v>57</v>
      </c>
      <c r="F257" s="32" t="s">
        <v>621</v>
      </c>
      <c r="G257" s="167" t="s">
        <v>670</v>
      </c>
      <c r="H257" s="311" t="e">
        <v>#N/A</v>
      </c>
      <c r="I257" s="318"/>
      <c r="J257" s="138" t="s">
        <v>26</v>
      </c>
      <c r="K257" s="112" t="s">
        <v>26</v>
      </c>
      <c r="L257" s="214" t="s">
        <v>43</v>
      </c>
      <c r="M257" s="215" t="s">
        <v>36</v>
      </c>
      <c r="N257" s="216"/>
      <c r="O257" s="217"/>
      <c r="P257" s="218"/>
      <c r="Q257" s="219"/>
      <c r="R257" s="220"/>
      <c r="S257" s="221"/>
      <c r="T257" s="319"/>
      <c r="U257" s="305"/>
      <c r="V257" s="310"/>
      <c r="W257" s="311"/>
      <c r="X257" s="296"/>
      <c r="Y257" s="312"/>
      <c r="Z257" s="289"/>
      <c r="AA257" s="211"/>
    </row>
    <row r="258" spans="1:27" ht="32.1" customHeight="1" x14ac:dyDescent="0.2">
      <c r="A258" s="184">
        <v>217</v>
      </c>
      <c r="B258" s="176"/>
      <c r="C258" s="188" t="s">
        <v>671</v>
      </c>
      <c r="D258" s="287" t="s">
        <v>672</v>
      </c>
      <c r="E258" s="31" t="s">
        <v>40</v>
      </c>
      <c r="F258" s="32" t="s">
        <v>566</v>
      </c>
      <c r="G258" s="154" t="s">
        <v>673</v>
      </c>
      <c r="H258" s="151">
        <v>435.6</v>
      </c>
      <c r="I258" s="156">
        <v>20</v>
      </c>
      <c r="J258" s="243" t="s">
        <v>26</v>
      </c>
      <c r="K258" s="112" t="s">
        <v>26</v>
      </c>
      <c r="L258" s="214" t="s">
        <v>43</v>
      </c>
      <c r="M258" s="215" t="s">
        <v>36</v>
      </c>
      <c r="N258" s="216"/>
      <c r="O258" s="217"/>
      <c r="P258" s="218"/>
      <c r="Q258" s="219"/>
      <c r="R258" s="220"/>
      <c r="S258" s="221"/>
      <c r="T258" s="223"/>
      <c r="U258" s="149"/>
      <c r="V258" s="150"/>
      <c r="W258" s="151">
        <f t="shared" si="22"/>
        <v>436</v>
      </c>
      <c r="X258" s="157"/>
      <c r="Y258" s="153">
        <f t="shared" si="23"/>
        <v>0</v>
      </c>
      <c r="Z258" s="158"/>
      <c r="AA258" s="211"/>
    </row>
    <row r="259" spans="1:27" ht="32.1" customHeight="1" x14ac:dyDescent="0.2">
      <c r="A259" s="184">
        <v>218</v>
      </c>
      <c r="B259" s="176"/>
      <c r="C259" s="186" t="s">
        <v>674</v>
      </c>
      <c r="D259" s="44" t="s">
        <v>675</v>
      </c>
      <c r="E259" s="31" t="s">
        <v>40</v>
      </c>
      <c r="F259" s="32" t="s">
        <v>566</v>
      </c>
      <c r="G259" s="167" t="s">
        <v>1209</v>
      </c>
      <c r="H259" s="161">
        <v>334</v>
      </c>
      <c r="I259" s="165">
        <v>20</v>
      </c>
      <c r="J259" s="243" t="s">
        <v>26</v>
      </c>
      <c r="K259" s="112" t="s">
        <v>26</v>
      </c>
      <c r="L259" s="256" t="s">
        <v>43</v>
      </c>
      <c r="M259" s="257" t="s">
        <v>36</v>
      </c>
      <c r="N259" s="258"/>
      <c r="O259" s="259"/>
      <c r="P259" s="260"/>
      <c r="Q259" s="261"/>
      <c r="R259" s="262"/>
      <c r="S259" s="263"/>
      <c r="T259" s="264"/>
      <c r="U259" s="157"/>
      <c r="V259" s="160"/>
      <c r="W259" s="161">
        <f t="shared" ref="W259" si="24">ROUND(IF(ISBLANK(V259)=TRUE,H259,(H259*I259)/V259),0)</f>
        <v>334</v>
      </c>
      <c r="X259" s="152"/>
      <c r="Y259" s="162">
        <f t="shared" ref="Y259" si="25">W259*X259</f>
        <v>0</v>
      </c>
      <c r="Z259" s="148"/>
      <c r="AA259" s="211"/>
    </row>
    <row r="260" spans="1:27" ht="32.1" customHeight="1" x14ac:dyDescent="0.2">
      <c r="A260" s="184">
        <v>219</v>
      </c>
      <c r="B260" s="176"/>
      <c r="C260" s="186" t="s">
        <v>676</v>
      </c>
      <c r="D260" s="44" t="s">
        <v>677</v>
      </c>
      <c r="E260" s="31" t="s">
        <v>282</v>
      </c>
      <c r="F260" s="88" t="s">
        <v>1210</v>
      </c>
      <c r="G260" s="167" t="s">
        <v>678</v>
      </c>
      <c r="H260" s="161">
        <v>115.2</v>
      </c>
      <c r="I260" s="165">
        <v>53</v>
      </c>
      <c r="J260" s="243" t="s">
        <v>26</v>
      </c>
      <c r="K260" s="112" t="s">
        <v>26</v>
      </c>
      <c r="L260" s="256" t="s">
        <v>43</v>
      </c>
      <c r="M260" s="257" t="s">
        <v>36</v>
      </c>
      <c r="N260" s="258"/>
      <c r="O260" s="259"/>
      <c r="P260" s="260"/>
      <c r="Q260" s="261"/>
      <c r="R260" s="262"/>
      <c r="S260" s="263"/>
      <c r="T260" s="264"/>
      <c r="U260" s="157"/>
      <c r="V260" s="160"/>
      <c r="W260" s="161">
        <f t="shared" si="22"/>
        <v>115</v>
      </c>
      <c r="X260" s="152"/>
      <c r="Y260" s="162">
        <f t="shared" si="23"/>
        <v>0</v>
      </c>
      <c r="Z260" s="148"/>
      <c r="AA260" s="211"/>
    </row>
    <row r="261" spans="1:27" ht="32.1" customHeight="1" x14ac:dyDescent="0.2">
      <c r="A261" s="290" t="str">
        <f>"Meat - Other = "&amp;DOLLAR(SUM(Y262:Y289),2)</f>
        <v>Meat - Other = $0.00</v>
      </c>
      <c r="B261" s="290"/>
      <c r="C261" s="290"/>
      <c r="D261" s="103"/>
      <c r="E261" s="95"/>
      <c r="F261" s="96"/>
      <c r="G261" s="97"/>
      <c r="H261" s="98"/>
      <c r="I261" s="99"/>
      <c r="J261" s="232"/>
      <c r="K261" s="233"/>
      <c r="L261" s="100"/>
      <c r="M261" s="100"/>
      <c r="N261" s="100"/>
      <c r="O261" s="100"/>
      <c r="P261" s="100"/>
      <c r="Q261" s="100"/>
      <c r="R261" s="100"/>
      <c r="S261" s="101"/>
      <c r="T261" s="234"/>
      <c r="U261" s="235"/>
      <c r="V261" s="99"/>
      <c r="W261" s="98"/>
      <c r="X261" s="236"/>
      <c r="Y261" s="127"/>
      <c r="Z261" s="105"/>
      <c r="AA261" s="211"/>
    </row>
    <row r="262" spans="1:27" ht="32.1" customHeight="1" x14ac:dyDescent="0.2">
      <c r="A262" s="185">
        <v>220</v>
      </c>
      <c r="B262" s="182"/>
      <c r="C262" s="187" t="s">
        <v>679</v>
      </c>
      <c r="D262" s="231" t="s">
        <v>117</v>
      </c>
      <c r="E262" s="2"/>
      <c r="F262" s="155" t="s">
        <v>680</v>
      </c>
      <c r="G262" s="19"/>
      <c r="H262" s="151">
        <v>324</v>
      </c>
      <c r="I262" s="156">
        <v>300</v>
      </c>
      <c r="J262" s="265" t="s">
        <v>26</v>
      </c>
      <c r="K262" s="5"/>
      <c r="L262" s="214"/>
      <c r="M262" s="215"/>
      <c r="N262" s="216"/>
      <c r="O262" s="217"/>
      <c r="P262" s="218"/>
      <c r="Q262" s="219"/>
      <c r="R262" s="220"/>
      <c r="S262" s="221"/>
      <c r="T262" s="242"/>
      <c r="U262" s="149"/>
      <c r="V262" s="150"/>
      <c r="W262" s="151">
        <f t="shared" ref="W262:W289" si="26">ROUND(IF(ISBLANK(V262)=TRUE,H262,(H262*I262)/V262),0)</f>
        <v>324</v>
      </c>
      <c r="X262" s="152"/>
      <c r="Y262" s="153">
        <f t="shared" ref="Y262:Y321" si="27">W262*X262</f>
        <v>0</v>
      </c>
      <c r="Z262" s="158"/>
      <c r="AA262" s="211"/>
    </row>
    <row r="263" spans="1:27" ht="32.1" customHeight="1" x14ac:dyDescent="0.2">
      <c r="A263" s="184">
        <v>221</v>
      </c>
      <c r="B263" s="176"/>
      <c r="C263" s="183" t="s">
        <v>681</v>
      </c>
      <c r="D263" s="231" t="s">
        <v>117</v>
      </c>
      <c r="E263" s="2"/>
      <c r="F263" s="155" t="s">
        <v>682</v>
      </c>
      <c r="G263" s="170"/>
      <c r="H263" s="151">
        <v>215.20000000000002</v>
      </c>
      <c r="I263" s="156">
        <v>192</v>
      </c>
      <c r="J263" s="241" t="s">
        <v>26</v>
      </c>
      <c r="K263" s="5"/>
      <c r="L263" s="214"/>
      <c r="M263" s="215"/>
      <c r="N263" s="216"/>
      <c r="O263" s="217"/>
      <c r="P263" s="218"/>
      <c r="Q263" s="219"/>
      <c r="R263" s="220"/>
      <c r="S263" s="221"/>
      <c r="T263" s="242"/>
      <c r="U263" s="149"/>
      <c r="V263" s="150"/>
      <c r="W263" s="151">
        <f t="shared" si="26"/>
        <v>215</v>
      </c>
      <c r="X263" s="152"/>
      <c r="Y263" s="153">
        <f t="shared" si="27"/>
        <v>0</v>
      </c>
      <c r="Z263" s="158"/>
      <c r="AA263" s="211"/>
    </row>
    <row r="264" spans="1:27" ht="32.1" customHeight="1" x14ac:dyDescent="0.2">
      <c r="A264" s="298">
        <v>222</v>
      </c>
      <c r="B264" s="299"/>
      <c r="C264" s="309" t="s">
        <v>683</v>
      </c>
      <c r="D264" s="288" t="s">
        <v>1235</v>
      </c>
      <c r="E264" s="31" t="s">
        <v>57</v>
      </c>
      <c r="F264" s="32" t="s">
        <v>566</v>
      </c>
      <c r="G264" s="154" t="s">
        <v>1236</v>
      </c>
      <c r="H264" s="295">
        <v>225.20000000000002</v>
      </c>
      <c r="I264" s="302">
        <v>20</v>
      </c>
      <c r="J264" s="241" t="s">
        <v>26</v>
      </c>
      <c r="K264" s="112" t="s">
        <v>26</v>
      </c>
      <c r="L264" s="214"/>
      <c r="M264" s="215" t="s">
        <v>120</v>
      </c>
      <c r="N264" s="216"/>
      <c r="O264" s="217"/>
      <c r="P264" s="218"/>
      <c r="Q264" s="219"/>
      <c r="R264" s="220"/>
      <c r="S264" s="221"/>
      <c r="T264" s="292"/>
      <c r="U264" s="293"/>
      <c r="V264" s="294"/>
      <c r="W264" s="295">
        <f t="shared" si="26"/>
        <v>225</v>
      </c>
      <c r="X264" s="296"/>
      <c r="Y264" s="297">
        <f t="shared" si="27"/>
        <v>0</v>
      </c>
      <c r="Z264" s="303"/>
      <c r="AA264" s="211"/>
    </row>
    <row r="265" spans="1:27" ht="32.1" customHeight="1" x14ac:dyDescent="0.2">
      <c r="A265" s="298"/>
      <c r="B265" s="299"/>
      <c r="C265" s="309"/>
      <c r="D265" s="45" t="s">
        <v>684</v>
      </c>
      <c r="E265" s="31" t="s">
        <v>40</v>
      </c>
      <c r="F265" s="32" t="s">
        <v>621</v>
      </c>
      <c r="G265" s="154" t="s">
        <v>685</v>
      </c>
      <c r="H265" s="295" t="e">
        <v>#N/A</v>
      </c>
      <c r="I265" s="302"/>
      <c r="J265" s="241"/>
      <c r="K265" s="5"/>
      <c r="L265" s="214"/>
      <c r="M265" s="215" t="s">
        <v>169</v>
      </c>
      <c r="N265" s="216"/>
      <c r="O265" s="217"/>
      <c r="P265" s="218"/>
      <c r="Q265" s="219"/>
      <c r="R265" s="220"/>
      <c r="S265" s="221"/>
      <c r="T265" s="292"/>
      <c r="U265" s="293"/>
      <c r="V265" s="294"/>
      <c r="W265" s="295"/>
      <c r="X265" s="296"/>
      <c r="Y265" s="297"/>
      <c r="Z265" s="303"/>
      <c r="AA265" s="211"/>
    </row>
    <row r="266" spans="1:27" ht="32.1" customHeight="1" x14ac:dyDescent="0.2">
      <c r="A266" s="184">
        <v>223</v>
      </c>
      <c r="B266" s="176"/>
      <c r="C266" s="183" t="s">
        <v>686</v>
      </c>
      <c r="D266" s="44" t="s">
        <v>687</v>
      </c>
      <c r="E266" s="31" t="s">
        <v>37</v>
      </c>
      <c r="F266" s="155" t="s">
        <v>615</v>
      </c>
      <c r="G266" s="170" t="s">
        <v>688</v>
      </c>
      <c r="H266" s="151">
        <v>40.800000000000004</v>
      </c>
      <c r="I266" s="156">
        <v>14</v>
      </c>
      <c r="J266" s="241" t="s">
        <v>26</v>
      </c>
      <c r="K266" s="112" t="s">
        <v>26</v>
      </c>
      <c r="L266" s="214"/>
      <c r="M266" s="215" t="s">
        <v>436</v>
      </c>
      <c r="N266" s="216"/>
      <c r="O266" s="217"/>
      <c r="P266" s="218"/>
      <c r="Q266" s="219"/>
      <c r="R266" s="220"/>
      <c r="S266" s="221"/>
      <c r="T266" s="242"/>
      <c r="U266" s="149"/>
      <c r="V266" s="150"/>
      <c r="W266" s="151">
        <f t="shared" si="26"/>
        <v>41</v>
      </c>
      <c r="X266" s="152"/>
      <c r="Y266" s="153">
        <f t="shared" si="27"/>
        <v>0</v>
      </c>
      <c r="Z266" s="158"/>
      <c r="AA266" s="211"/>
    </row>
    <row r="267" spans="1:27" ht="32.1" customHeight="1" x14ac:dyDescent="0.2">
      <c r="A267" s="184">
        <v>224</v>
      </c>
      <c r="B267" s="176"/>
      <c r="C267" s="183" t="s">
        <v>689</v>
      </c>
      <c r="D267" s="50" t="s">
        <v>690</v>
      </c>
      <c r="E267" s="31" t="s">
        <v>295</v>
      </c>
      <c r="F267" s="32" t="s">
        <v>691</v>
      </c>
      <c r="G267" s="154" t="s">
        <v>692</v>
      </c>
      <c r="H267" s="151">
        <v>280.8</v>
      </c>
      <c r="I267" s="156">
        <v>18</v>
      </c>
      <c r="J267" s="138" t="s">
        <v>26</v>
      </c>
      <c r="K267" s="112" t="s">
        <v>26</v>
      </c>
      <c r="L267" s="214" t="s">
        <v>36</v>
      </c>
      <c r="M267" s="215" t="s">
        <v>36</v>
      </c>
      <c r="N267" s="216"/>
      <c r="O267" s="217"/>
      <c r="P267" s="218"/>
      <c r="Q267" s="219"/>
      <c r="R267" s="220"/>
      <c r="S267" s="221"/>
      <c r="T267" s="222"/>
      <c r="U267" s="157"/>
      <c r="V267" s="150"/>
      <c r="W267" s="151">
        <f t="shared" si="26"/>
        <v>281</v>
      </c>
      <c r="X267" s="152"/>
      <c r="Y267" s="153">
        <f t="shared" si="27"/>
        <v>0</v>
      </c>
      <c r="Z267" s="158"/>
      <c r="AA267" s="211"/>
    </row>
    <row r="268" spans="1:27" ht="32.1" customHeight="1" x14ac:dyDescent="0.2">
      <c r="A268" s="185">
        <v>225</v>
      </c>
      <c r="B268" s="182"/>
      <c r="C268" s="189" t="s">
        <v>693</v>
      </c>
      <c r="D268" s="44" t="s">
        <v>694</v>
      </c>
      <c r="E268" s="31" t="s">
        <v>398</v>
      </c>
      <c r="F268" s="32" t="s">
        <v>279</v>
      </c>
      <c r="G268" s="167" t="s">
        <v>695</v>
      </c>
      <c r="H268" s="151">
        <v>123.2</v>
      </c>
      <c r="I268" s="156">
        <v>10</v>
      </c>
      <c r="J268" s="243" t="s">
        <v>26</v>
      </c>
      <c r="K268" s="112" t="s">
        <v>26</v>
      </c>
      <c r="L268" s="214" t="s">
        <v>609</v>
      </c>
      <c r="M268" s="215" t="s">
        <v>36</v>
      </c>
      <c r="N268" s="216"/>
      <c r="O268" s="217"/>
      <c r="P268" s="218"/>
      <c r="Q268" s="219"/>
      <c r="R268" s="220"/>
      <c r="S268" s="221"/>
      <c r="T268" s="242"/>
      <c r="U268" s="149"/>
      <c r="V268" s="150"/>
      <c r="W268" s="151">
        <f t="shared" si="26"/>
        <v>123</v>
      </c>
      <c r="X268" s="152"/>
      <c r="Y268" s="153">
        <f t="shared" si="27"/>
        <v>0</v>
      </c>
      <c r="Z268" s="158"/>
      <c r="AA268" s="211"/>
    </row>
    <row r="269" spans="1:27" ht="32.1" customHeight="1" x14ac:dyDescent="0.2">
      <c r="A269" s="185">
        <v>226</v>
      </c>
      <c r="B269" s="182"/>
      <c r="C269" s="189" t="s">
        <v>696</v>
      </c>
      <c r="D269" s="44" t="s">
        <v>697</v>
      </c>
      <c r="E269" s="31" t="s">
        <v>398</v>
      </c>
      <c r="F269" s="155" t="s">
        <v>279</v>
      </c>
      <c r="G269" s="167" t="s">
        <v>698</v>
      </c>
      <c r="H269" s="151">
        <v>128</v>
      </c>
      <c r="I269" s="156">
        <v>10</v>
      </c>
      <c r="J269" s="243" t="s">
        <v>26</v>
      </c>
      <c r="K269" s="112" t="s">
        <v>26</v>
      </c>
      <c r="L269" s="214" t="s">
        <v>43</v>
      </c>
      <c r="M269" s="215" t="s">
        <v>36</v>
      </c>
      <c r="N269" s="216"/>
      <c r="O269" s="217"/>
      <c r="P269" s="218"/>
      <c r="Q269" s="219"/>
      <c r="R269" s="220"/>
      <c r="S269" s="221"/>
      <c r="T269" s="266"/>
      <c r="U269" s="149"/>
      <c r="V269" s="150"/>
      <c r="W269" s="151">
        <f t="shared" si="26"/>
        <v>128</v>
      </c>
      <c r="X269" s="152"/>
      <c r="Y269" s="153">
        <f t="shared" si="27"/>
        <v>0</v>
      </c>
      <c r="Z269" s="158"/>
      <c r="AA269" s="211"/>
    </row>
    <row r="270" spans="1:27" ht="32.1" customHeight="1" x14ac:dyDescent="0.2">
      <c r="A270" s="184">
        <v>227</v>
      </c>
      <c r="B270" s="176"/>
      <c r="C270" s="183" t="s">
        <v>699</v>
      </c>
      <c r="D270" s="44" t="s">
        <v>700</v>
      </c>
      <c r="E270" s="2"/>
      <c r="F270" s="155" t="s">
        <v>1211</v>
      </c>
      <c r="G270" s="170" t="s">
        <v>701</v>
      </c>
      <c r="H270" s="151">
        <v>84</v>
      </c>
      <c r="I270" s="156">
        <v>48</v>
      </c>
      <c r="J270" s="241" t="s">
        <v>26</v>
      </c>
      <c r="K270" s="112" t="s">
        <v>26</v>
      </c>
      <c r="L270" s="214"/>
      <c r="M270" s="215" t="s">
        <v>436</v>
      </c>
      <c r="N270" s="216"/>
      <c r="O270" s="217"/>
      <c r="P270" s="218"/>
      <c r="Q270" s="219"/>
      <c r="R270" s="220"/>
      <c r="S270" s="221"/>
      <c r="T270" s="242"/>
      <c r="U270" s="157"/>
      <c r="V270" s="150"/>
      <c r="W270" s="151">
        <f t="shared" si="26"/>
        <v>84</v>
      </c>
      <c r="X270" s="152"/>
      <c r="Y270" s="153">
        <f t="shared" si="27"/>
        <v>0</v>
      </c>
      <c r="Z270" s="158"/>
      <c r="AA270" s="211"/>
    </row>
    <row r="271" spans="1:27" ht="32.1" customHeight="1" x14ac:dyDescent="0.2">
      <c r="A271" s="184">
        <v>228</v>
      </c>
      <c r="B271" s="176"/>
      <c r="C271" s="183" t="s">
        <v>702</v>
      </c>
      <c r="D271" s="44" t="s">
        <v>703</v>
      </c>
      <c r="E271" s="2" t="s">
        <v>29</v>
      </c>
      <c r="F271" s="155" t="s">
        <v>279</v>
      </c>
      <c r="G271" s="154" t="s">
        <v>704</v>
      </c>
      <c r="H271" s="151">
        <v>733.6</v>
      </c>
      <c r="I271" s="156">
        <v>10</v>
      </c>
      <c r="J271" s="241" t="s">
        <v>26</v>
      </c>
      <c r="K271" s="112" t="s">
        <v>26</v>
      </c>
      <c r="L271" s="214"/>
      <c r="M271" s="215" t="s">
        <v>36</v>
      </c>
      <c r="N271" s="216"/>
      <c r="O271" s="217"/>
      <c r="P271" s="218"/>
      <c r="Q271" s="219"/>
      <c r="R271" s="220"/>
      <c r="S271" s="221"/>
      <c r="T271" s="242"/>
      <c r="U271" s="149"/>
      <c r="V271" s="150"/>
      <c r="W271" s="151">
        <f t="shared" si="26"/>
        <v>734</v>
      </c>
      <c r="X271" s="152"/>
      <c r="Y271" s="153">
        <f t="shared" si="27"/>
        <v>0</v>
      </c>
      <c r="Z271" s="158"/>
      <c r="AA271" s="211"/>
    </row>
    <row r="272" spans="1:27" ht="32.1" customHeight="1" x14ac:dyDescent="0.2">
      <c r="A272" s="184">
        <v>229</v>
      </c>
      <c r="B272" s="176"/>
      <c r="C272" s="183" t="s">
        <v>705</v>
      </c>
      <c r="D272" s="44" t="s">
        <v>706</v>
      </c>
      <c r="E272" s="31" t="s">
        <v>57</v>
      </c>
      <c r="F272" s="155" t="s">
        <v>279</v>
      </c>
      <c r="G272" s="154" t="s">
        <v>707</v>
      </c>
      <c r="H272" s="151">
        <v>216</v>
      </c>
      <c r="I272" s="156">
        <v>10</v>
      </c>
      <c r="J272" s="241" t="s">
        <v>26</v>
      </c>
      <c r="K272" s="112" t="s">
        <v>26</v>
      </c>
      <c r="L272" s="214"/>
      <c r="M272" s="215" t="s">
        <v>36</v>
      </c>
      <c r="N272" s="216"/>
      <c r="O272" s="217"/>
      <c r="P272" s="218"/>
      <c r="Q272" s="219"/>
      <c r="R272" s="220"/>
      <c r="S272" s="221"/>
      <c r="T272" s="242"/>
      <c r="U272" s="149"/>
      <c r="V272" s="150"/>
      <c r="W272" s="151">
        <f t="shared" si="26"/>
        <v>216</v>
      </c>
      <c r="X272" s="152"/>
      <c r="Y272" s="153">
        <f t="shared" si="27"/>
        <v>0</v>
      </c>
      <c r="Z272" s="148"/>
      <c r="AA272" s="211"/>
    </row>
    <row r="273" spans="1:27" ht="32.1" customHeight="1" x14ac:dyDescent="0.2">
      <c r="A273" s="308">
        <v>230</v>
      </c>
      <c r="B273" s="299"/>
      <c r="C273" s="309" t="s">
        <v>708</v>
      </c>
      <c r="D273" s="44" t="s">
        <v>709</v>
      </c>
      <c r="E273" s="31" t="s">
        <v>57</v>
      </c>
      <c r="F273" s="32" t="s">
        <v>621</v>
      </c>
      <c r="G273" s="154" t="s">
        <v>1212</v>
      </c>
      <c r="H273" s="295">
        <v>553.6</v>
      </c>
      <c r="I273" s="302">
        <v>30</v>
      </c>
      <c r="J273" s="241" t="s">
        <v>26</v>
      </c>
      <c r="K273" s="112" t="s">
        <v>26</v>
      </c>
      <c r="L273" s="214"/>
      <c r="M273" s="215" t="s">
        <v>36</v>
      </c>
      <c r="N273" s="216"/>
      <c r="O273" s="217"/>
      <c r="P273" s="218"/>
      <c r="Q273" s="219"/>
      <c r="R273" s="220"/>
      <c r="S273" s="221"/>
      <c r="T273" s="292"/>
      <c r="U273" s="293"/>
      <c r="V273" s="294"/>
      <c r="W273" s="295">
        <f t="shared" si="26"/>
        <v>554</v>
      </c>
      <c r="X273" s="296"/>
      <c r="Y273" s="297">
        <f t="shared" si="27"/>
        <v>0</v>
      </c>
      <c r="Z273" s="303"/>
      <c r="AA273" s="211"/>
    </row>
    <row r="274" spans="1:27" ht="32.1" customHeight="1" x14ac:dyDescent="0.2">
      <c r="A274" s="308"/>
      <c r="B274" s="299"/>
      <c r="C274" s="309"/>
      <c r="D274" s="44" t="s">
        <v>710</v>
      </c>
      <c r="E274" s="31" t="s">
        <v>37</v>
      </c>
      <c r="F274" s="32" t="s">
        <v>621</v>
      </c>
      <c r="G274" s="154" t="s">
        <v>1213</v>
      </c>
      <c r="H274" s="295" t="e">
        <v>#N/A</v>
      </c>
      <c r="I274" s="302"/>
      <c r="J274" s="241" t="s">
        <v>26</v>
      </c>
      <c r="K274" s="112" t="s">
        <v>26</v>
      </c>
      <c r="L274" s="214"/>
      <c r="M274" s="215" t="s">
        <v>36</v>
      </c>
      <c r="N274" s="216"/>
      <c r="O274" s="217"/>
      <c r="P274" s="218"/>
      <c r="Q274" s="219"/>
      <c r="R274" s="220"/>
      <c r="S274" s="221"/>
      <c r="T274" s="292"/>
      <c r="U274" s="293"/>
      <c r="V274" s="294"/>
      <c r="W274" s="295"/>
      <c r="X274" s="296"/>
      <c r="Y274" s="297"/>
      <c r="Z274" s="303"/>
      <c r="AA274" s="211"/>
    </row>
    <row r="275" spans="1:27" ht="32.1" customHeight="1" x14ac:dyDescent="0.2">
      <c r="A275" s="308"/>
      <c r="B275" s="299"/>
      <c r="C275" s="309"/>
      <c r="D275" s="45" t="s">
        <v>711</v>
      </c>
      <c r="E275" s="31" t="s">
        <v>40</v>
      </c>
      <c r="F275" s="32" t="s">
        <v>621</v>
      </c>
      <c r="G275" s="154" t="s">
        <v>1213</v>
      </c>
      <c r="H275" s="295" t="e">
        <v>#N/A</v>
      </c>
      <c r="I275" s="302"/>
      <c r="J275" s="241"/>
      <c r="K275" s="5"/>
      <c r="L275" s="214"/>
      <c r="M275" s="215" t="s">
        <v>36</v>
      </c>
      <c r="N275" s="216"/>
      <c r="O275" s="217"/>
      <c r="P275" s="218"/>
      <c r="Q275" s="219"/>
      <c r="R275" s="220"/>
      <c r="S275" s="221"/>
      <c r="T275" s="292"/>
      <c r="U275" s="293"/>
      <c r="V275" s="294"/>
      <c r="W275" s="295"/>
      <c r="X275" s="296"/>
      <c r="Y275" s="297"/>
      <c r="Z275" s="303"/>
      <c r="AA275" s="211"/>
    </row>
    <row r="276" spans="1:27" ht="32.1" customHeight="1" x14ac:dyDescent="0.2">
      <c r="A276" s="184">
        <v>231</v>
      </c>
      <c r="B276" s="176"/>
      <c r="C276" s="183" t="s">
        <v>712</v>
      </c>
      <c r="D276" s="44" t="s">
        <v>713</v>
      </c>
      <c r="E276" s="31" t="s">
        <v>29</v>
      </c>
      <c r="F276" s="32" t="s">
        <v>714</v>
      </c>
      <c r="G276" s="154" t="s">
        <v>715</v>
      </c>
      <c r="H276" s="151">
        <v>166</v>
      </c>
      <c r="I276" s="156">
        <v>25</v>
      </c>
      <c r="J276" s="241" t="s">
        <v>26</v>
      </c>
      <c r="K276" s="112" t="s">
        <v>26</v>
      </c>
      <c r="L276" s="214"/>
      <c r="M276" s="215"/>
      <c r="N276" s="216"/>
      <c r="O276" s="217"/>
      <c r="P276" s="218"/>
      <c r="Q276" s="219"/>
      <c r="R276" s="220"/>
      <c r="S276" s="221"/>
      <c r="T276" s="222"/>
      <c r="U276" s="149"/>
      <c r="V276" s="150"/>
      <c r="W276" s="151">
        <f t="shared" si="26"/>
        <v>166</v>
      </c>
      <c r="X276" s="152"/>
      <c r="Y276" s="153">
        <f t="shared" si="27"/>
        <v>0</v>
      </c>
      <c r="Z276" s="158"/>
      <c r="AA276" s="211"/>
    </row>
    <row r="277" spans="1:27" ht="32.1" customHeight="1" x14ac:dyDescent="0.2">
      <c r="A277" s="184">
        <v>232</v>
      </c>
      <c r="B277" s="176"/>
      <c r="C277" s="183" t="s">
        <v>1214</v>
      </c>
      <c r="D277" s="287" t="s">
        <v>1234</v>
      </c>
      <c r="E277" s="31" t="s">
        <v>57</v>
      </c>
      <c r="F277" s="32" t="s">
        <v>566</v>
      </c>
      <c r="G277" s="154" t="s">
        <v>1233</v>
      </c>
      <c r="H277" s="151">
        <v>95.2</v>
      </c>
      <c r="I277" s="156">
        <v>20</v>
      </c>
      <c r="J277" s="241" t="s">
        <v>26</v>
      </c>
      <c r="K277" s="112" t="s">
        <v>26</v>
      </c>
      <c r="L277" s="214"/>
      <c r="M277" s="215" t="s">
        <v>36</v>
      </c>
      <c r="N277" s="216"/>
      <c r="O277" s="217"/>
      <c r="P277" s="218"/>
      <c r="Q277" s="219"/>
      <c r="R277" s="220"/>
      <c r="S277" s="221"/>
      <c r="T277" s="242"/>
      <c r="U277" s="149"/>
      <c r="V277" s="150"/>
      <c r="W277" s="151">
        <f t="shared" si="26"/>
        <v>95</v>
      </c>
      <c r="X277" s="152"/>
      <c r="Y277" s="153">
        <f t="shared" si="27"/>
        <v>0</v>
      </c>
      <c r="Z277" s="158"/>
      <c r="AA277" s="211"/>
    </row>
    <row r="278" spans="1:27" ht="32.1" customHeight="1" x14ac:dyDescent="0.2">
      <c r="A278" s="298">
        <v>233</v>
      </c>
      <c r="B278" s="299"/>
      <c r="C278" s="300" t="s">
        <v>716</v>
      </c>
      <c r="D278" s="44" t="s">
        <v>717</v>
      </c>
      <c r="E278" s="31" t="s">
        <v>37</v>
      </c>
      <c r="F278" s="155" t="s">
        <v>1215</v>
      </c>
      <c r="G278" s="170" t="s">
        <v>718</v>
      </c>
      <c r="H278" s="295">
        <v>57.2</v>
      </c>
      <c r="I278" s="302">
        <v>12</v>
      </c>
      <c r="J278" s="241" t="s">
        <v>26</v>
      </c>
      <c r="K278" s="112" t="s">
        <v>26</v>
      </c>
      <c r="L278" s="214"/>
      <c r="M278" s="215" t="s">
        <v>36</v>
      </c>
      <c r="N278" s="216"/>
      <c r="O278" s="217"/>
      <c r="P278" s="218"/>
      <c r="Q278" s="219"/>
      <c r="R278" s="220"/>
      <c r="S278" s="221"/>
      <c r="T278" s="292"/>
      <c r="U278" s="293"/>
      <c r="V278" s="294"/>
      <c r="W278" s="295">
        <f t="shared" si="26"/>
        <v>57</v>
      </c>
      <c r="X278" s="296"/>
      <c r="Y278" s="297">
        <f t="shared" si="27"/>
        <v>0</v>
      </c>
      <c r="Z278" s="289"/>
      <c r="AA278" s="211"/>
    </row>
    <row r="279" spans="1:27" ht="32.1" customHeight="1" x14ac:dyDescent="0.2">
      <c r="A279" s="298"/>
      <c r="B279" s="299"/>
      <c r="C279" s="300"/>
      <c r="D279" s="44" t="s">
        <v>719</v>
      </c>
      <c r="E279" s="31" t="s">
        <v>45</v>
      </c>
      <c r="F279" s="155" t="s">
        <v>1216</v>
      </c>
      <c r="G279" s="170" t="s">
        <v>720</v>
      </c>
      <c r="H279" s="295" t="e">
        <v>#N/A</v>
      </c>
      <c r="I279" s="302"/>
      <c r="J279" s="241" t="s">
        <v>26</v>
      </c>
      <c r="K279" s="112" t="s">
        <v>26</v>
      </c>
      <c r="L279" s="214"/>
      <c r="M279" s="215" t="s">
        <v>36</v>
      </c>
      <c r="N279" s="216"/>
      <c r="O279" s="217"/>
      <c r="P279" s="218"/>
      <c r="Q279" s="219"/>
      <c r="R279" s="220"/>
      <c r="S279" s="221"/>
      <c r="T279" s="292"/>
      <c r="U279" s="293"/>
      <c r="V279" s="294"/>
      <c r="W279" s="295" t="e">
        <f t="shared" si="26"/>
        <v>#N/A</v>
      </c>
      <c r="X279" s="296"/>
      <c r="Y279" s="297"/>
      <c r="Z279" s="289"/>
      <c r="AA279" s="211"/>
    </row>
    <row r="280" spans="1:27" ht="32.1" customHeight="1" x14ac:dyDescent="0.2">
      <c r="A280" s="181">
        <v>234</v>
      </c>
      <c r="B280" s="285"/>
      <c r="C280" s="179" t="s">
        <v>721</v>
      </c>
      <c r="D280" s="231" t="s">
        <v>117</v>
      </c>
      <c r="E280" s="2"/>
      <c r="F280" s="155" t="s">
        <v>722</v>
      </c>
      <c r="G280" s="154" t="s">
        <v>688</v>
      </c>
      <c r="H280" s="151">
        <v>28</v>
      </c>
      <c r="I280" s="156">
        <v>10</v>
      </c>
      <c r="J280" s="241" t="s">
        <v>26</v>
      </c>
      <c r="K280" s="5"/>
      <c r="L280" s="214"/>
      <c r="M280" s="215" t="s">
        <v>723</v>
      </c>
      <c r="N280" s="216"/>
      <c r="O280" s="217"/>
      <c r="P280" s="218"/>
      <c r="Q280" s="219"/>
      <c r="R280" s="220"/>
      <c r="S280" s="221"/>
      <c r="T280" s="242"/>
      <c r="U280" s="149"/>
      <c r="V280" s="150"/>
      <c r="W280" s="151">
        <f t="shared" si="26"/>
        <v>28</v>
      </c>
      <c r="X280" s="152"/>
      <c r="Y280" s="153">
        <f t="shared" si="27"/>
        <v>0</v>
      </c>
      <c r="Z280" s="158"/>
      <c r="AA280" s="211"/>
    </row>
    <row r="281" spans="1:27" ht="32.1" customHeight="1" x14ac:dyDescent="0.2">
      <c r="A281" s="181">
        <v>235</v>
      </c>
      <c r="B281" s="285"/>
      <c r="C281" s="179" t="s">
        <v>724</v>
      </c>
      <c r="D281" s="231" t="s">
        <v>117</v>
      </c>
      <c r="E281" s="2"/>
      <c r="F281" s="155" t="s">
        <v>1217</v>
      </c>
      <c r="G281" s="170" t="s">
        <v>688</v>
      </c>
      <c r="H281" s="151">
        <v>27.200000000000003</v>
      </c>
      <c r="I281" s="156">
        <v>12</v>
      </c>
      <c r="J281" s="241" t="s">
        <v>26</v>
      </c>
      <c r="K281" s="5"/>
      <c r="L281" s="214"/>
      <c r="M281" s="215"/>
      <c r="N281" s="216"/>
      <c r="O281" s="217"/>
      <c r="P281" s="218"/>
      <c r="Q281" s="219"/>
      <c r="R281" s="220"/>
      <c r="S281" s="221"/>
      <c r="T281" s="242"/>
      <c r="U281" s="149"/>
      <c r="V281" s="150"/>
      <c r="W281" s="151">
        <f t="shared" si="26"/>
        <v>27</v>
      </c>
      <c r="X281" s="152"/>
      <c r="Y281" s="153">
        <f t="shared" si="27"/>
        <v>0</v>
      </c>
      <c r="Z281" s="158"/>
      <c r="AA281" s="211"/>
    </row>
    <row r="282" spans="1:27" ht="32.1" customHeight="1" x14ac:dyDescent="0.2">
      <c r="A282" s="184">
        <v>236</v>
      </c>
      <c r="B282" s="176"/>
      <c r="C282" s="189" t="s">
        <v>725</v>
      </c>
      <c r="D282" s="44" t="s">
        <v>726</v>
      </c>
      <c r="E282" s="2" t="s">
        <v>114</v>
      </c>
      <c r="F282" s="155" t="s">
        <v>279</v>
      </c>
      <c r="G282" s="170" t="s">
        <v>1218</v>
      </c>
      <c r="H282" s="151">
        <v>117.60000000000001</v>
      </c>
      <c r="I282" s="156">
        <v>10</v>
      </c>
      <c r="J282" s="241" t="s">
        <v>26</v>
      </c>
      <c r="K282" s="112" t="s">
        <v>26</v>
      </c>
      <c r="L282" s="214"/>
      <c r="M282" s="215" t="s">
        <v>43</v>
      </c>
      <c r="N282" s="216"/>
      <c r="O282" s="217"/>
      <c r="P282" s="218"/>
      <c r="Q282" s="219"/>
      <c r="R282" s="220"/>
      <c r="S282" s="221"/>
      <c r="T282" s="242"/>
      <c r="U282" s="149"/>
      <c r="V282" s="150"/>
      <c r="W282" s="151">
        <f t="shared" si="26"/>
        <v>118</v>
      </c>
      <c r="X282" s="152"/>
      <c r="Y282" s="153">
        <f t="shared" si="27"/>
        <v>0</v>
      </c>
      <c r="Z282" s="158"/>
      <c r="AA282" s="211"/>
    </row>
    <row r="283" spans="1:27" ht="32.1" customHeight="1" x14ac:dyDescent="0.2">
      <c r="A283" s="184">
        <v>237</v>
      </c>
      <c r="B283" s="176"/>
      <c r="C283" s="183" t="s">
        <v>727</v>
      </c>
      <c r="D283" s="44" t="s">
        <v>728</v>
      </c>
      <c r="E283" s="2" t="s">
        <v>114</v>
      </c>
      <c r="F283" s="155" t="s">
        <v>279</v>
      </c>
      <c r="G283" s="170" t="s">
        <v>1219</v>
      </c>
      <c r="H283" s="151">
        <v>575.20000000000005</v>
      </c>
      <c r="I283" s="156">
        <v>10</v>
      </c>
      <c r="J283" s="241" t="s">
        <v>26</v>
      </c>
      <c r="K283" s="112" t="s">
        <v>26</v>
      </c>
      <c r="L283" s="214"/>
      <c r="M283" s="215" t="s">
        <v>43</v>
      </c>
      <c r="N283" s="216"/>
      <c r="O283" s="217"/>
      <c r="P283" s="218"/>
      <c r="Q283" s="219"/>
      <c r="R283" s="220"/>
      <c r="S283" s="221"/>
      <c r="T283" s="242"/>
      <c r="U283" s="149"/>
      <c r="V283" s="150"/>
      <c r="W283" s="151">
        <f t="shared" si="26"/>
        <v>575</v>
      </c>
      <c r="X283" s="152"/>
      <c r="Y283" s="153">
        <f t="shared" si="27"/>
        <v>0</v>
      </c>
      <c r="Z283" s="158"/>
      <c r="AA283" s="211"/>
    </row>
    <row r="284" spans="1:27" ht="32.1" customHeight="1" x14ac:dyDescent="0.2">
      <c r="A284" s="184">
        <v>238</v>
      </c>
      <c r="B284" s="176"/>
      <c r="C284" s="183" t="s">
        <v>729</v>
      </c>
      <c r="D284" s="44" t="s">
        <v>730</v>
      </c>
      <c r="E284" s="2" t="s">
        <v>114</v>
      </c>
      <c r="F284" s="155" t="s">
        <v>279</v>
      </c>
      <c r="G284" s="170" t="s">
        <v>731</v>
      </c>
      <c r="H284" s="151">
        <v>205.60000000000002</v>
      </c>
      <c r="I284" s="156">
        <v>10</v>
      </c>
      <c r="J284" s="241" t="s">
        <v>26</v>
      </c>
      <c r="K284" s="112" t="s">
        <v>26</v>
      </c>
      <c r="L284" s="214"/>
      <c r="M284" s="215" t="s">
        <v>43</v>
      </c>
      <c r="N284" s="216"/>
      <c r="O284" s="217"/>
      <c r="P284" s="218"/>
      <c r="Q284" s="219"/>
      <c r="R284" s="220"/>
      <c r="S284" s="221"/>
      <c r="T284" s="242"/>
      <c r="U284" s="149"/>
      <c r="V284" s="150"/>
      <c r="W284" s="151">
        <f t="shared" si="26"/>
        <v>206</v>
      </c>
      <c r="X284" s="152"/>
      <c r="Y284" s="153">
        <f t="shared" si="27"/>
        <v>0</v>
      </c>
      <c r="Z284" s="158"/>
      <c r="AA284" s="211"/>
    </row>
    <row r="285" spans="1:27" ht="32.1" customHeight="1" x14ac:dyDescent="0.2">
      <c r="A285" s="184">
        <v>239</v>
      </c>
      <c r="B285" s="176"/>
      <c r="C285" s="183" t="s">
        <v>732</v>
      </c>
      <c r="D285" s="44" t="s">
        <v>733</v>
      </c>
      <c r="E285" s="2" t="s">
        <v>114</v>
      </c>
      <c r="F285" s="155" t="s">
        <v>279</v>
      </c>
      <c r="G285" s="19" t="s">
        <v>734</v>
      </c>
      <c r="H285" s="151">
        <v>609.20000000000005</v>
      </c>
      <c r="I285" s="156">
        <v>10</v>
      </c>
      <c r="J285" s="243" t="s">
        <v>26</v>
      </c>
      <c r="K285" s="112" t="s">
        <v>26</v>
      </c>
      <c r="L285" s="214"/>
      <c r="M285" s="215" t="s">
        <v>43</v>
      </c>
      <c r="N285" s="216"/>
      <c r="O285" s="217"/>
      <c r="P285" s="218"/>
      <c r="Q285" s="219"/>
      <c r="R285" s="220"/>
      <c r="S285" s="221"/>
      <c r="T285" s="242"/>
      <c r="U285" s="149"/>
      <c r="V285" s="150"/>
      <c r="W285" s="151">
        <f t="shared" si="26"/>
        <v>609</v>
      </c>
      <c r="X285" s="152"/>
      <c r="Y285" s="153">
        <f t="shared" si="27"/>
        <v>0</v>
      </c>
      <c r="Z285" s="158"/>
      <c r="AA285" s="211"/>
    </row>
    <row r="286" spans="1:27" ht="32.1" customHeight="1" x14ac:dyDescent="0.2">
      <c r="A286" s="181">
        <v>240</v>
      </c>
      <c r="B286" s="285"/>
      <c r="C286" s="179" t="s">
        <v>735</v>
      </c>
      <c r="D286" s="44" t="s">
        <v>736</v>
      </c>
      <c r="E286" s="31" t="s">
        <v>57</v>
      </c>
      <c r="F286" s="32" t="s">
        <v>279</v>
      </c>
      <c r="G286" s="154" t="s">
        <v>737</v>
      </c>
      <c r="H286" s="161">
        <v>53.6</v>
      </c>
      <c r="I286" s="165">
        <v>10</v>
      </c>
      <c r="J286" s="33" t="s">
        <v>26</v>
      </c>
      <c r="K286" s="112" t="s">
        <v>26</v>
      </c>
      <c r="L286" s="214"/>
      <c r="M286" s="215" t="s">
        <v>68</v>
      </c>
      <c r="N286" s="216"/>
      <c r="O286" s="217"/>
      <c r="P286" s="218"/>
      <c r="Q286" s="219"/>
      <c r="R286" s="220"/>
      <c r="S286" s="221"/>
      <c r="T286" s="242"/>
      <c r="U286" s="157"/>
      <c r="V286" s="160"/>
      <c r="W286" s="161">
        <f t="shared" si="26"/>
        <v>54</v>
      </c>
      <c r="X286" s="152"/>
      <c r="Y286" s="162">
        <f t="shared" si="27"/>
        <v>0</v>
      </c>
      <c r="Z286" s="158"/>
      <c r="AA286" s="211"/>
    </row>
    <row r="287" spans="1:27" ht="32.1" customHeight="1" x14ac:dyDescent="0.2">
      <c r="A287" s="184">
        <v>241</v>
      </c>
      <c r="B287" s="176"/>
      <c r="C287" s="183" t="s">
        <v>738</v>
      </c>
      <c r="D287" s="44" t="s">
        <v>739</v>
      </c>
      <c r="E287" s="31" t="s">
        <v>45</v>
      </c>
      <c r="F287" s="155" t="s">
        <v>279</v>
      </c>
      <c r="G287" s="170" t="s">
        <v>740</v>
      </c>
      <c r="H287" s="151">
        <v>152</v>
      </c>
      <c r="I287" s="156">
        <v>10</v>
      </c>
      <c r="J287" s="241" t="s">
        <v>26</v>
      </c>
      <c r="K287" s="112" t="s">
        <v>26</v>
      </c>
      <c r="L287" s="214"/>
      <c r="M287" s="215" t="s">
        <v>36</v>
      </c>
      <c r="N287" s="216"/>
      <c r="O287" s="217"/>
      <c r="P287" s="218"/>
      <c r="Q287" s="219"/>
      <c r="R287" s="220"/>
      <c r="S287" s="221"/>
      <c r="T287" s="242"/>
      <c r="U287" s="149"/>
      <c r="V287" s="150"/>
      <c r="W287" s="151">
        <f t="shared" si="26"/>
        <v>152</v>
      </c>
      <c r="X287" s="152"/>
      <c r="Y287" s="153">
        <f t="shared" si="27"/>
        <v>0</v>
      </c>
      <c r="Z287" s="158"/>
      <c r="AA287" s="211"/>
    </row>
    <row r="288" spans="1:27" ht="32.1" customHeight="1" x14ac:dyDescent="0.2">
      <c r="A288" s="181">
        <v>242</v>
      </c>
      <c r="B288" s="285"/>
      <c r="C288" s="179" t="s">
        <v>741</v>
      </c>
      <c r="D288" s="231" t="s">
        <v>117</v>
      </c>
      <c r="E288" s="2"/>
      <c r="F288" s="155" t="s">
        <v>742</v>
      </c>
      <c r="G288" s="170" t="s">
        <v>743</v>
      </c>
      <c r="H288" s="151">
        <v>21.200000000000003</v>
      </c>
      <c r="I288" s="156">
        <v>6</v>
      </c>
      <c r="J288" s="138" t="s">
        <v>394</v>
      </c>
      <c r="K288" s="5"/>
      <c r="L288" s="214"/>
      <c r="M288" s="215" t="s">
        <v>36</v>
      </c>
      <c r="N288" s="216"/>
      <c r="O288" s="217"/>
      <c r="P288" s="218"/>
      <c r="Q288" s="219"/>
      <c r="R288" s="220"/>
      <c r="S288" s="221"/>
      <c r="T288" s="242"/>
      <c r="U288" s="157"/>
      <c r="V288" s="150"/>
      <c r="W288" s="151">
        <f t="shared" si="26"/>
        <v>21</v>
      </c>
      <c r="X288" s="152"/>
      <c r="Y288" s="153">
        <f t="shared" si="27"/>
        <v>0</v>
      </c>
      <c r="Z288" s="158"/>
      <c r="AA288" s="211"/>
    </row>
    <row r="289" spans="1:27" ht="32.1" customHeight="1" x14ac:dyDescent="0.2">
      <c r="A289" s="181">
        <v>243</v>
      </c>
      <c r="B289" s="285"/>
      <c r="C289" s="179" t="s">
        <v>744</v>
      </c>
      <c r="D289" s="44" t="s">
        <v>745</v>
      </c>
      <c r="E289" s="31" t="s">
        <v>282</v>
      </c>
      <c r="F289" s="32" t="s">
        <v>746</v>
      </c>
      <c r="G289" s="154" t="s">
        <v>747</v>
      </c>
      <c r="H289" s="151">
        <v>31.6</v>
      </c>
      <c r="I289" s="156">
        <v>15.9</v>
      </c>
      <c r="J289" s="241" t="s">
        <v>26</v>
      </c>
      <c r="K289" s="112" t="s">
        <v>26</v>
      </c>
      <c r="L289" s="214"/>
      <c r="M289" s="215" t="s">
        <v>36</v>
      </c>
      <c r="N289" s="216"/>
      <c r="O289" s="217"/>
      <c r="P289" s="218"/>
      <c r="Q289" s="219"/>
      <c r="R289" s="220"/>
      <c r="S289" s="221"/>
      <c r="T289" s="242"/>
      <c r="U289" s="149"/>
      <c r="V289" s="150"/>
      <c r="W289" s="151">
        <f t="shared" si="26"/>
        <v>32</v>
      </c>
      <c r="X289" s="152"/>
      <c r="Y289" s="153">
        <f t="shared" si="27"/>
        <v>0</v>
      </c>
      <c r="Z289" s="158"/>
      <c r="AA289" s="211"/>
    </row>
    <row r="290" spans="1:27" ht="32.1" customHeight="1" x14ac:dyDescent="0.2">
      <c r="A290" s="290" t="str">
        <f>"Miscellaneous = "&amp;DOLLAR(SUM(Y291:Y325),2)</f>
        <v>Miscellaneous = $0.00</v>
      </c>
      <c r="B290" s="290"/>
      <c r="C290" s="290"/>
      <c r="D290" s="103"/>
      <c r="E290" s="95"/>
      <c r="F290" s="96"/>
      <c r="G290" s="97"/>
      <c r="H290" s="98"/>
      <c r="I290" s="99"/>
      <c r="J290" s="232"/>
      <c r="K290" s="233"/>
      <c r="L290" s="100"/>
      <c r="M290" s="100"/>
      <c r="N290" s="100"/>
      <c r="O290" s="100"/>
      <c r="P290" s="100"/>
      <c r="Q290" s="100"/>
      <c r="R290" s="100"/>
      <c r="S290" s="101"/>
      <c r="T290" s="234"/>
      <c r="U290" s="235"/>
      <c r="V290" s="99"/>
      <c r="W290" s="98"/>
      <c r="X290" s="236"/>
      <c r="Y290" s="127"/>
      <c r="Z290" s="105"/>
      <c r="AA290" s="211"/>
    </row>
    <row r="291" spans="1:27" ht="32.1" customHeight="1" x14ac:dyDescent="0.2">
      <c r="A291" s="184">
        <v>244</v>
      </c>
      <c r="B291" s="176"/>
      <c r="C291" s="183" t="s">
        <v>748</v>
      </c>
      <c r="D291" s="44" t="s">
        <v>749</v>
      </c>
      <c r="E291" s="31" t="s">
        <v>57</v>
      </c>
      <c r="F291" s="32" t="s">
        <v>750</v>
      </c>
      <c r="G291" s="154" t="s">
        <v>751</v>
      </c>
      <c r="H291" s="151">
        <v>184.8</v>
      </c>
      <c r="I291" s="156">
        <v>636</v>
      </c>
      <c r="J291" s="138" t="s">
        <v>26</v>
      </c>
      <c r="K291" s="112" t="s">
        <v>26</v>
      </c>
      <c r="L291" s="214"/>
      <c r="M291" s="215" t="s">
        <v>43</v>
      </c>
      <c r="N291" s="216"/>
      <c r="O291" s="217"/>
      <c r="P291" s="218"/>
      <c r="Q291" s="219"/>
      <c r="R291" s="220"/>
      <c r="S291" s="221"/>
      <c r="T291" s="242"/>
      <c r="U291" s="149"/>
      <c r="V291" s="150"/>
      <c r="W291" s="151">
        <f t="shared" ref="W291:W325" si="28">ROUND(IF(ISBLANK(V291)=TRUE,H291,(H291*I291)/V291),0)</f>
        <v>185</v>
      </c>
      <c r="X291" s="152"/>
      <c r="Y291" s="153">
        <f>W291*X291</f>
        <v>0</v>
      </c>
      <c r="Z291" s="158"/>
      <c r="AA291" s="211"/>
    </row>
    <row r="292" spans="1:27" ht="32.1" customHeight="1" x14ac:dyDescent="0.2">
      <c r="A292" s="184">
        <v>245</v>
      </c>
      <c r="B292" s="176"/>
      <c r="C292" s="183" t="s">
        <v>752</v>
      </c>
      <c r="D292" s="44" t="s">
        <v>753</v>
      </c>
      <c r="E292" s="31" t="s">
        <v>57</v>
      </c>
      <c r="F292" s="32" t="s">
        <v>750</v>
      </c>
      <c r="G292" s="154" t="s">
        <v>754</v>
      </c>
      <c r="H292" s="151">
        <v>70</v>
      </c>
      <c r="I292" s="156">
        <v>636</v>
      </c>
      <c r="J292" s="138" t="s">
        <v>26</v>
      </c>
      <c r="K292" s="112" t="s">
        <v>26</v>
      </c>
      <c r="L292" s="214"/>
      <c r="M292" s="215" t="s">
        <v>43</v>
      </c>
      <c r="N292" s="216"/>
      <c r="O292" s="217"/>
      <c r="P292" s="218"/>
      <c r="Q292" s="219"/>
      <c r="R292" s="220"/>
      <c r="S292" s="221"/>
      <c r="T292" s="242"/>
      <c r="U292" s="149"/>
      <c r="V292" s="150"/>
      <c r="W292" s="151">
        <f t="shared" si="28"/>
        <v>70</v>
      </c>
      <c r="X292" s="152"/>
      <c r="Y292" s="153">
        <f t="shared" ref="Y292" si="29">W292*X292</f>
        <v>0</v>
      </c>
      <c r="Z292" s="158"/>
      <c r="AA292" s="211"/>
    </row>
    <row r="293" spans="1:27" ht="32.1" customHeight="1" x14ac:dyDescent="0.2">
      <c r="A293" s="184">
        <v>246</v>
      </c>
      <c r="B293" s="176"/>
      <c r="C293" s="183" t="s">
        <v>755</v>
      </c>
      <c r="D293" s="44" t="s">
        <v>756</v>
      </c>
      <c r="E293" s="31" t="s">
        <v>57</v>
      </c>
      <c r="F293" s="32" t="s">
        <v>757</v>
      </c>
      <c r="G293" s="154" t="s">
        <v>758</v>
      </c>
      <c r="H293" s="151">
        <v>66</v>
      </c>
      <c r="I293" s="156">
        <v>128</v>
      </c>
      <c r="J293" s="31" t="s">
        <v>759</v>
      </c>
      <c r="K293" s="112" t="s">
        <v>26</v>
      </c>
      <c r="L293" s="214"/>
      <c r="M293" s="215"/>
      <c r="N293" s="216"/>
      <c r="O293" s="217"/>
      <c r="P293" s="218"/>
      <c r="Q293" s="219"/>
      <c r="R293" s="220"/>
      <c r="S293" s="221"/>
      <c r="T293" s="223"/>
      <c r="U293" s="174"/>
      <c r="V293" s="150"/>
      <c r="W293" s="151">
        <f t="shared" si="28"/>
        <v>66</v>
      </c>
      <c r="X293" s="157"/>
      <c r="Y293" s="153">
        <f>W293*X293</f>
        <v>0</v>
      </c>
      <c r="Z293" s="158"/>
      <c r="AA293" s="211"/>
    </row>
    <row r="294" spans="1:27" ht="32.1" customHeight="1" x14ac:dyDescent="0.2">
      <c r="A294" s="184">
        <v>247</v>
      </c>
      <c r="B294" s="176"/>
      <c r="C294" s="183" t="s">
        <v>760</v>
      </c>
      <c r="D294" s="44" t="s">
        <v>761</v>
      </c>
      <c r="E294" s="31" t="s">
        <v>57</v>
      </c>
      <c r="F294" s="32" t="s">
        <v>762</v>
      </c>
      <c r="G294" s="154" t="s">
        <v>758</v>
      </c>
      <c r="H294" s="151">
        <v>66</v>
      </c>
      <c r="I294" s="156">
        <v>256</v>
      </c>
      <c r="J294" s="31" t="s">
        <v>759</v>
      </c>
      <c r="K294" s="112" t="s">
        <v>26</v>
      </c>
      <c r="L294" s="214"/>
      <c r="M294" s="215"/>
      <c r="N294" s="216"/>
      <c r="O294" s="217"/>
      <c r="P294" s="218"/>
      <c r="Q294" s="219"/>
      <c r="R294" s="220"/>
      <c r="S294" s="221"/>
      <c r="T294" s="223"/>
      <c r="U294" s="89"/>
      <c r="V294" s="150"/>
      <c r="W294" s="151">
        <f t="shared" si="28"/>
        <v>66</v>
      </c>
      <c r="X294" s="157"/>
      <c r="Y294" s="153">
        <f>W294*X294</f>
        <v>0</v>
      </c>
      <c r="Z294" s="158"/>
      <c r="AA294" s="211"/>
    </row>
    <row r="295" spans="1:27" ht="32.1" customHeight="1" x14ac:dyDescent="0.2">
      <c r="A295" s="184">
        <v>248</v>
      </c>
      <c r="B295" s="176"/>
      <c r="C295" s="183" t="s">
        <v>763</v>
      </c>
      <c r="D295" s="231" t="s">
        <v>117</v>
      </c>
      <c r="E295" s="2"/>
      <c r="F295" s="155" t="s">
        <v>346</v>
      </c>
      <c r="G295" s="170"/>
      <c r="H295" s="151">
        <v>62</v>
      </c>
      <c r="I295" s="156">
        <v>6</v>
      </c>
      <c r="J295" s="241" t="s">
        <v>26</v>
      </c>
      <c r="K295" s="5"/>
      <c r="L295" s="214"/>
      <c r="M295" s="215"/>
      <c r="N295" s="216"/>
      <c r="O295" s="217"/>
      <c r="P295" s="218"/>
      <c r="Q295" s="219"/>
      <c r="R295" s="220"/>
      <c r="S295" s="221"/>
      <c r="T295" s="242"/>
      <c r="U295" s="149"/>
      <c r="V295" s="150"/>
      <c r="W295" s="151">
        <f t="shared" si="28"/>
        <v>62</v>
      </c>
      <c r="X295" s="152"/>
      <c r="Y295" s="153">
        <f>W295*X295</f>
        <v>0</v>
      </c>
      <c r="Z295" s="158"/>
      <c r="AA295" s="211"/>
    </row>
    <row r="296" spans="1:27" ht="32.1" customHeight="1" x14ac:dyDescent="0.2">
      <c r="A296" s="184">
        <v>249</v>
      </c>
      <c r="B296" s="176"/>
      <c r="C296" s="183" t="s">
        <v>764</v>
      </c>
      <c r="D296" s="44" t="s">
        <v>765</v>
      </c>
      <c r="E296" s="31" t="s">
        <v>766</v>
      </c>
      <c r="F296" s="155" t="s">
        <v>767</v>
      </c>
      <c r="G296" s="154" t="s">
        <v>768</v>
      </c>
      <c r="H296" s="151">
        <v>906.80000000000007</v>
      </c>
      <c r="I296" s="156">
        <v>8</v>
      </c>
      <c r="J296" s="138" t="s">
        <v>26</v>
      </c>
      <c r="K296" s="112" t="s">
        <v>26</v>
      </c>
      <c r="L296" s="214" t="s">
        <v>769</v>
      </c>
      <c r="M296" s="215"/>
      <c r="N296" s="216"/>
      <c r="O296" s="217"/>
      <c r="P296" s="218"/>
      <c r="Q296" s="219"/>
      <c r="R296" s="220"/>
      <c r="S296" s="221"/>
      <c r="T296" s="242"/>
      <c r="U296" s="149"/>
      <c r="V296" s="150"/>
      <c r="W296" s="151">
        <f t="shared" si="28"/>
        <v>907</v>
      </c>
      <c r="X296" s="152"/>
      <c r="Y296" s="153">
        <f>W296*X296</f>
        <v>0</v>
      </c>
      <c r="Z296" s="158"/>
      <c r="AA296" s="211"/>
    </row>
    <row r="297" spans="1:27" ht="32.1" customHeight="1" x14ac:dyDescent="0.2">
      <c r="A297" s="298">
        <v>250</v>
      </c>
      <c r="B297" s="299"/>
      <c r="C297" s="300" t="s">
        <v>770</v>
      </c>
      <c r="D297" s="53" t="s">
        <v>771</v>
      </c>
      <c r="E297" s="2" t="s">
        <v>45</v>
      </c>
      <c r="F297" s="155" t="s">
        <v>772</v>
      </c>
      <c r="G297" s="170" t="s">
        <v>773</v>
      </c>
      <c r="H297" s="306">
        <v>149.6</v>
      </c>
      <c r="I297" s="302">
        <v>6</v>
      </c>
      <c r="J297" s="90"/>
      <c r="K297" s="112" t="s">
        <v>26</v>
      </c>
      <c r="L297" s="214"/>
      <c r="M297" s="215"/>
      <c r="N297" s="216"/>
      <c r="O297" s="217"/>
      <c r="P297" s="218"/>
      <c r="Q297" s="219"/>
      <c r="R297" s="220"/>
      <c r="S297" s="221"/>
      <c r="T297" s="292"/>
      <c r="U297" s="305"/>
      <c r="V297" s="294"/>
      <c r="W297" s="295">
        <f t="shared" si="28"/>
        <v>150</v>
      </c>
      <c r="X297" s="296"/>
      <c r="Y297" s="297">
        <f t="shared" si="27"/>
        <v>0</v>
      </c>
      <c r="Z297" s="289"/>
      <c r="AA297" s="211"/>
    </row>
    <row r="298" spans="1:27" ht="32.1" customHeight="1" x14ac:dyDescent="0.2">
      <c r="A298" s="298"/>
      <c r="B298" s="299"/>
      <c r="C298" s="300"/>
      <c r="D298" s="44" t="s">
        <v>774</v>
      </c>
      <c r="E298" s="31" t="s">
        <v>57</v>
      </c>
      <c r="F298" s="155" t="s">
        <v>775</v>
      </c>
      <c r="G298" s="170" t="s">
        <v>776</v>
      </c>
      <c r="H298" s="307" t="e">
        <v>#N/A</v>
      </c>
      <c r="I298" s="302"/>
      <c r="J298" s="241" t="s">
        <v>394</v>
      </c>
      <c r="K298" s="112" t="s">
        <v>26</v>
      </c>
      <c r="L298" s="214"/>
      <c r="M298" s="215"/>
      <c r="N298" s="216"/>
      <c r="O298" s="217"/>
      <c r="P298" s="218"/>
      <c r="Q298" s="219"/>
      <c r="R298" s="220"/>
      <c r="S298" s="221"/>
      <c r="T298" s="292"/>
      <c r="U298" s="293"/>
      <c r="V298" s="294"/>
      <c r="W298" s="295" t="e">
        <f t="shared" si="28"/>
        <v>#N/A</v>
      </c>
      <c r="X298" s="296"/>
      <c r="Y298" s="297"/>
      <c r="Z298" s="289"/>
      <c r="AA298" s="211"/>
    </row>
    <row r="299" spans="1:27" ht="32.1" customHeight="1" x14ac:dyDescent="0.2">
      <c r="A299" s="184">
        <v>251</v>
      </c>
      <c r="B299" s="176"/>
      <c r="C299" s="76" t="s">
        <v>777</v>
      </c>
      <c r="D299" s="231" t="s">
        <v>117</v>
      </c>
      <c r="E299" s="2"/>
      <c r="F299" s="155" t="s">
        <v>775</v>
      </c>
      <c r="G299" s="170"/>
      <c r="H299" s="151">
        <v>62.400000000000006</v>
      </c>
      <c r="I299" s="156">
        <v>6</v>
      </c>
      <c r="J299" s="241" t="s">
        <v>26</v>
      </c>
      <c r="K299" s="112" t="s">
        <v>26</v>
      </c>
      <c r="L299" s="214"/>
      <c r="M299" s="215"/>
      <c r="N299" s="216"/>
      <c r="O299" s="217"/>
      <c r="P299" s="218"/>
      <c r="Q299" s="219"/>
      <c r="R299" s="220"/>
      <c r="S299" s="221"/>
      <c r="T299" s="222"/>
      <c r="U299" s="157"/>
      <c r="V299" s="150"/>
      <c r="W299" s="151">
        <f t="shared" si="28"/>
        <v>62</v>
      </c>
      <c r="X299" s="152"/>
      <c r="Y299" s="153">
        <f t="shared" si="27"/>
        <v>0</v>
      </c>
      <c r="Z299" s="158"/>
      <c r="AA299" s="211"/>
    </row>
    <row r="300" spans="1:27" ht="32.1" customHeight="1" x14ac:dyDescent="0.2">
      <c r="A300" s="184">
        <v>252</v>
      </c>
      <c r="B300" s="176"/>
      <c r="C300" s="76" t="s">
        <v>778</v>
      </c>
      <c r="D300" s="44" t="s">
        <v>779</v>
      </c>
      <c r="E300" s="31" t="s">
        <v>57</v>
      </c>
      <c r="F300" s="32" t="s">
        <v>757</v>
      </c>
      <c r="G300" s="154" t="s">
        <v>758</v>
      </c>
      <c r="H300" s="151">
        <v>70</v>
      </c>
      <c r="I300" s="156">
        <v>128</v>
      </c>
      <c r="J300" s="31" t="s">
        <v>759</v>
      </c>
      <c r="K300" s="112" t="s">
        <v>26</v>
      </c>
      <c r="L300" s="214"/>
      <c r="M300" s="215"/>
      <c r="N300" s="216"/>
      <c r="O300" s="217"/>
      <c r="P300" s="218"/>
      <c r="Q300" s="219"/>
      <c r="R300" s="220"/>
      <c r="S300" s="221"/>
      <c r="T300" s="223"/>
      <c r="U300" s="149"/>
      <c r="V300" s="150"/>
      <c r="W300" s="151">
        <f t="shared" si="28"/>
        <v>70</v>
      </c>
      <c r="X300" s="157"/>
      <c r="Y300" s="153">
        <f t="shared" si="27"/>
        <v>0</v>
      </c>
      <c r="Z300" s="158"/>
      <c r="AA300" s="211"/>
    </row>
    <row r="301" spans="1:27" ht="32.1" customHeight="1" x14ac:dyDescent="0.2">
      <c r="A301" s="184">
        <v>253</v>
      </c>
      <c r="B301" s="176"/>
      <c r="C301" s="76" t="s">
        <v>780</v>
      </c>
      <c r="D301" s="44" t="s">
        <v>781</v>
      </c>
      <c r="E301" s="31" t="s">
        <v>57</v>
      </c>
      <c r="F301" s="32" t="s">
        <v>782</v>
      </c>
      <c r="G301" s="154" t="s">
        <v>758</v>
      </c>
      <c r="H301" s="151">
        <v>114.80000000000001</v>
      </c>
      <c r="I301" s="156">
        <v>181</v>
      </c>
      <c r="J301" s="31" t="s">
        <v>759</v>
      </c>
      <c r="K301" s="112" t="s">
        <v>26</v>
      </c>
      <c r="L301" s="214"/>
      <c r="M301" s="215"/>
      <c r="N301" s="216"/>
      <c r="O301" s="217"/>
      <c r="P301" s="218"/>
      <c r="Q301" s="219"/>
      <c r="R301" s="220"/>
      <c r="S301" s="221"/>
      <c r="T301" s="223"/>
      <c r="U301" s="149"/>
      <c r="V301" s="150"/>
      <c r="W301" s="151">
        <f t="shared" si="28"/>
        <v>115</v>
      </c>
      <c r="X301" s="157"/>
      <c r="Y301" s="153">
        <f t="shared" si="27"/>
        <v>0</v>
      </c>
      <c r="Z301" s="158"/>
      <c r="AA301" s="211"/>
    </row>
    <row r="302" spans="1:27" ht="32.1" customHeight="1" x14ac:dyDescent="0.2">
      <c r="A302" s="181">
        <v>254</v>
      </c>
      <c r="B302" s="285"/>
      <c r="C302" s="179" t="s">
        <v>783</v>
      </c>
      <c r="D302" s="44" t="s">
        <v>784</v>
      </c>
      <c r="E302" s="31" t="s">
        <v>108</v>
      </c>
      <c r="F302" s="32" t="s">
        <v>385</v>
      </c>
      <c r="G302" s="154"/>
      <c r="H302" s="161">
        <v>35.6</v>
      </c>
      <c r="I302" s="165">
        <v>4</v>
      </c>
      <c r="J302" s="241" t="s">
        <v>26</v>
      </c>
      <c r="K302" s="112" t="s">
        <v>26</v>
      </c>
      <c r="L302" s="214"/>
      <c r="M302" s="215"/>
      <c r="N302" s="216"/>
      <c r="O302" s="217"/>
      <c r="P302" s="218"/>
      <c r="Q302" s="219"/>
      <c r="R302" s="220"/>
      <c r="S302" s="221"/>
      <c r="T302" s="222"/>
      <c r="U302" s="157"/>
      <c r="V302" s="160"/>
      <c r="W302" s="161">
        <f t="shared" si="28"/>
        <v>36</v>
      </c>
      <c r="X302" s="152"/>
      <c r="Y302" s="162">
        <f t="shared" ref="Y302:Y306" si="30">W302*X302</f>
        <v>0</v>
      </c>
      <c r="Z302" s="158"/>
      <c r="AA302" s="211"/>
    </row>
    <row r="303" spans="1:27" ht="32.1" customHeight="1" x14ac:dyDescent="0.2">
      <c r="A303" s="181">
        <v>255</v>
      </c>
      <c r="B303" s="285"/>
      <c r="C303" s="179" t="s">
        <v>785</v>
      </c>
      <c r="D303" s="44" t="s">
        <v>784</v>
      </c>
      <c r="E303" s="31" t="s">
        <v>108</v>
      </c>
      <c r="F303" s="32" t="s">
        <v>385</v>
      </c>
      <c r="G303" s="154"/>
      <c r="H303" s="161">
        <v>18.8</v>
      </c>
      <c r="I303" s="165">
        <v>4</v>
      </c>
      <c r="J303" s="241" t="s">
        <v>26</v>
      </c>
      <c r="K303" s="112" t="s">
        <v>26</v>
      </c>
      <c r="L303" s="214"/>
      <c r="M303" s="215"/>
      <c r="N303" s="216"/>
      <c r="O303" s="217"/>
      <c r="P303" s="218"/>
      <c r="Q303" s="219"/>
      <c r="R303" s="220"/>
      <c r="S303" s="221"/>
      <c r="T303" s="222"/>
      <c r="U303" s="157"/>
      <c r="V303" s="160"/>
      <c r="W303" s="161">
        <f t="shared" si="28"/>
        <v>19</v>
      </c>
      <c r="X303" s="152"/>
      <c r="Y303" s="162">
        <f t="shared" si="30"/>
        <v>0</v>
      </c>
      <c r="Z303" s="158"/>
      <c r="AA303" s="211"/>
    </row>
    <row r="304" spans="1:27" ht="32.1" customHeight="1" x14ac:dyDescent="0.2">
      <c r="A304" s="181">
        <v>256</v>
      </c>
      <c r="B304" s="285"/>
      <c r="C304" s="179" t="s">
        <v>786</v>
      </c>
      <c r="D304" s="44" t="s">
        <v>784</v>
      </c>
      <c r="E304" s="31" t="s">
        <v>108</v>
      </c>
      <c r="F304" s="32" t="s">
        <v>385</v>
      </c>
      <c r="G304" s="154"/>
      <c r="H304" s="161">
        <v>46</v>
      </c>
      <c r="I304" s="165">
        <v>4</v>
      </c>
      <c r="J304" s="241" t="s">
        <v>26</v>
      </c>
      <c r="K304" s="112" t="s">
        <v>26</v>
      </c>
      <c r="L304" s="214"/>
      <c r="M304" s="215"/>
      <c r="N304" s="216"/>
      <c r="O304" s="217"/>
      <c r="P304" s="218"/>
      <c r="Q304" s="219"/>
      <c r="R304" s="220"/>
      <c r="S304" s="221"/>
      <c r="T304" s="222"/>
      <c r="U304" s="157"/>
      <c r="V304" s="160"/>
      <c r="W304" s="161">
        <f t="shared" si="28"/>
        <v>46</v>
      </c>
      <c r="X304" s="152"/>
      <c r="Y304" s="162">
        <f t="shared" si="30"/>
        <v>0</v>
      </c>
      <c r="Z304" s="158"/>
      <c r="AA304" s="211"/>
    </row>
    <row r="305" spans="1:27" ht="32.1" customHeight="1" x14ac:dyDescent="0.2">
      <c r="A305" s="181">
        <v>257</v>
      </c>
      <c r="B305" s="285"/>
      <c r="C305" s="179" t="s">
        <v>787</v>
      </c>
      <c r="D305" s="44" t="s">
        <v>788</v>
      </c>
      <c r="E305" s="31" t="s">
        <v>108</v>
      </c>
      <c r="F305" s="32" t="s">
        <v>385</v>
      </c>
      <c r="G305" s="154"/>
      <c r="H305" s="161">
        <v>54.800000000000004</v>
      </c>
      <c r="I305" s="165">
        <v>4</v>
      </c>
      <c r="J305" s="241" t="s">
        <v>26</v>
      </c>
      <c r="K305" s="112" t="s">
        <v>26</v>
      </c>
      <c r="L305" s="214"/>
      <c r="M305" s="215"/>
      <c r="N305" s="216"/>
      <c r="O305" s="217"/>
      <c r="P305" s="218"/>
      <c r="Q305" s="219"/>
      <c r="R305" s="220"/>
      <c r="S305" s="221"/>
      <c r="T305" s="222"/>
      <c r="U305" s="157"/>
      <c r="V305" s="160"/>
      <c r="W305" s="161">
        <f t="shared" si="28"/>
        <v>55</v>
      </c>
      <c r="X305" s="152"/>
      <c r="Y305" s="162">
        <f t="shared" si="30"/>
        <v>0</v>
      </c>
      <c r="Z305" s="158"/>
      <c r="AA305" s="211"/>
    </row>
    <row r="306" spans="1:27" ht="32.1" customHeight="1" x14ac:dyDescent="0.2">
      <c r="A306" s="181">
        <v>258</v>
      </c>
      <c r="B306" s="285"/>
      <c r="C306" s="179" t="s">
        <v>789</v>
      </c>
      <c r="D306" s="44" t="s">
        <v>788</v>
      </c>
      <c r="E306" s="31" t="s">
        <v>108</v>
      </c>
      <c r="F306" s="32" t="s">
        <v>385</v>
      </c>
      <c r="G306" s="154"/>
      <c r="H306" s="161">
        <v>58.400000000000006</v>
      </c>
      <c r="I306" s="165">
        <v>4</v>
      </c>
      <c r="J306" s="241" t="s">
        <v>26</v>
      </c>
      <c r="K306" s="112" t="s">
        <v>26</v>
      </c>
      <c r="L306" s="214"/>
      <c r="M306" s="215"/>
      <c r="N306" s="216"/>
      <c r="O306" s="217"/>
      <c r="P306" s="218"/>
      <c r="Q306" s="219"/>
      <c r="R306" s="220"/>
      <c r="S306" s="221"/>
      <c r="T306" s="222"/>
      <c r="U306" s="157"/>
      <c r="V306" s="160"/>
      <c r="W306" s="161">
        <f t="shared" si="28"/>
        <v>58</v>
      </c>
      <c r="X306" s="152"/>
      <c r="Y306" s="162">
        <f t="shared" si="30"/>
        <v>0</v>
      </c>
      <c r="Z306" s="158"/>
      <c r="AA306" s="211"/>
    </row>
    <row r="307" spans="1:27" ht="32.1" customHeight="1" x14ac:dyDescent="0.2">
      <c r="A307" s="181">
        <v>259</v>
      </c>
      <c r="B307" s="176"/>
      <c r="C307" s="179" t="s">
        <v>790</v>
      </c>
      <c r="D307" s="231" t="s">
        <v>117</v>
      </c>
      <c r="E307" s="2"/>
      <c r="F307" s="155" t="s">
        <v>791</v>
      </c>
      <c r="G307" s="170" t="s">
        <v>792</v>
      </c>
      <c r="H307" s="151">
        <v>18.400000000000002</v>
      </c>
      <c r="I307" s="156">
        <v>24</v>
      </c>
      <c r="J307" s="246" t="s">
        <v>26</v>
      </c>
      <c r="K307" s="5"/>
      <c r="L307" s="214"/>
      <c r="M307" s="215"/>
      <c r="N307" s="216"/>
      <c r="O307" s="217"/>
      <c r="P307" s="218"/>
      <c r="Q307" s="219"/>
      <c r="R307" s="220"/>
      <c r="S307" s="221"/>
      <c r="T307" s="242"/>
      <c r="U307" s="149"/>
      <c r="V307" s="150"/>
      <c r="W307" s="151">
        <f t="shared" si="28"/>
        <v>18</v>
      </c>
      <c r="X307" s="152"/>
      <c r="Y307" s="153">
        <f t="shared" si="27"/>
        <v>0</v>
      </c>
      <c r="Z307" s="158"/>
      <c r="AA307" s="211"/>
    </row>
    <row r="308" spans="1:27" ht="32.1" customHeight="1" x14ac:dyDescent="0.2">
      <c r="A308" s="181">
        <v>260</v>
      </c>
      <c r="B308" s="285"/>
      <c r="C308" s="179" t="s">
        <v>793</v>
      </c>
      <c r="D308" s="231" t="s">
        <v>117</v>
      </c>
      <c r="E308" s="2"/>
      <c r="F308" s="155" t="s">
        <v>346</v>
      </c>
      <c r="G308" s="170" t="s">
        <v>794</v>
      </c>
      <c r="H308" s="151">
        <v>16</v>
      </c>
      <c r="I308" s="156">
        <v>6</v>
      </c>
      <c r="J308" s="246" t="s">
        <v>26</v>
      </c>
      <c r="K308" s="5"/>
      <c r="L308" s="214"/>
      <c r="M308" s="215"/>
      <c r="N308" s="216"/>
      <c r="O308" s="217"/>
      <c r="P308" s="218"/>
      <c r="Q308" s="219"/>
      <c r="R308" s="220"/>
      <c r="S308" s="221"/>
      <c r="T308" s="242"/>
      <c r="U308" s="149"/>
      <c r="V308" s="150"/>
      <c r="W308" s="151">
        <f t="shared" si="28"/>
        <v>16</v>
      </c>
      <c r="X308" s="152"/>
      <c r="Y308" s="153">
        <f t="shared" si="27"/>
        <v>0</v>
      </c>
      <c r="Z308" s="158"/>
      <c r="AA308" s="211"/>
    </row>
    <row r="309" spans="1:27" ht="32.1" customHeight="1" x14ac:dyDescent="0.2">
      <c r="A309" s="184">
        <v>261</v>
      </c>
      <c r="B309" s="176"/>
      <c r="C309" s="183" t="s">
        <v>795</v>
      </c>
      <c r="D309" s="231" t="s">
        <v>117</v>
      </c>
      <c r="E309" s="2"/>
      <c r="F309" s="155" t="s">
        <v>346</v>
      </c>
      <c r="G309" s="170" t="s">
        <v>794</v>
      </c>
      <c r="H309" s="151">
        <v>130.4</v>
      </c>
      <c r="I309" s="156">
        <v>6</v>
      </c>
      <c r="J309" s="246" t="s">
        <v>26</v>
      </c>
      <c r="K309" s="5"/>
      <c r="L309" s="214"/>
      <c r="M309" s="215"/>
      <c r="N309" s="216"/>
      <c r="O309" s="217"/>
      <c r="P309" s="218"/>
      <c r="Q309" s="219"/>
      <c r="R309" s="220"/>
      <c r="S309" s="221"/>
      <c r="T309" s="242"/>
      <c r="U309" s="149"/>
      <c r="V309" s="150"/>
      <c r="W309" s="151">
        <f t="shared" si="28"/>
        <v>130</v>
      </c>
      <c r="X309" s="152"/>
      <c r="Y309" s="153">
        <f t="shared" si="27"/>
        <v>0</v>
      </c>
      <c r="Z309" s="158"/>
      <c r="AA309" s="211"/>
    </row>
    <row r="310" spans="1:27" ht="32.1" customHeight="1" x14ac:dyDescent="0.2">
      <c r="A310" s="181">
        <v>262</v>
      </c>
      <c r="B310" s="285"/>
      <c r="C310" s="179" t="s">
        <v>796</v>
      </c>
      <c r="D310" s="231" t="s">
        <v>117</v>
      </c>
      <c r="E310" s="2"/>
      <c r="F310" s="155" t="s">
        <v>346</v>
      </c>
      <c r="G310" s="170" t="s">
        <v>794</v>
      </c>
      <c r="H310" s="151">
        <v>50.400000000000006</v>
      </c>
      <c r="I310" s="156">
        <v>6</v>
      </c>
      <c r="J310" s="246" t="s">
        <v>26</v>
      </c>
      <c r="K310" s="5"/>
      <c r="L310" s="214"/>
      <c r="M310" s="215"/>
      <c r="N310" s="216"/>
      <c r="O310" s="217"/>
      <c r="P310" s="218"/>
      <c r="Q310" s="219"/>
      <c r="R310" s="220"/>
      <c r="S310" s="221"/>
      <c r="T310" s="242"/>
      <c r="U310" s="149"/>
      <c r="V310" s="150"/>
      <c r="W310" s="151">
        <f t="shared" si="28"/>
        <v>50</v>
      </c>
      <c r="X310" s="152"/>
      <c r="Y310" s="153">
        <f t="shared" si="27"/>
        <v>0</v>
      </c>
      <c r="Z310" s="158"/>
      <c r="AA310" s="211"/>
    </row>
    <row r="311" spans="1:27" ht="32.1" customHeight="1" x14ac:dyDescent="0.2">
      <c r="A311" s="181">
        <v>263</v>
      </c>
      <c r="B311" s="285"/>
      <c r="C311" s="179" t="s">
        <v>797</v>
      </c>
      <c r="D311" s="44" t="s">
        <v>798</v>
      </c>
      <c r="E311" s="2" t="s">
        <v>295</v>
      </c>
      <c r="F311" s="155" t="s">
        <v>346</v>
      </c>
      <c r="G311" s="170" t="s">
        <v>799</v>
      </c>
      <c r="H311" s="151">
        <v>19.200000000000003</v>
      </c>
      <c r="I311" s="156">
        <v>6</v>
      </c>
      <c r="J311" s="241" t="s">
        <v>26</v>
      </c>
      <c r="K311" s="112" t="s">
        <v>26</v>
      </c>
      <c r="L311" s="214"/>
      <c r="M311" s="215"/>
      <c r="N311" s="216"/>
      <c r="O311" s="217" t="s">
        <v>800</v>
      </c>
      <c r="P311" s="218"/>
      <c r="Q311" s="219"/>
      <c r="R311" s="220"/>
      <c r="S311" s="221"/>
      <c r="T311" s="242"/>
      <c r="U311" s="149"/>
      <c r="V311" s="150"/>
      <c r="W311" s="151">
        <f t="shared" si="28"/>
        <v>19</v>
      </c>
      <c r="X311" s="152"/>
      <c r="Y311" s="153">
        <f t="shared" si="27"/>
        <v>0</v>
      </c>
      <c r="Z311" s="158"/>
      <c r="AA311" s="211"/>
    </row>
    <row r="312" spans="1:27" ht="32.1" customHeight="1" x14ac:dyDescent="0.2">
      <c r="A312" s="184">
        <v>264</v>
      </c>
      <c r="B312" s="176"/>
      <c r="C312" s="183" t="s">
        <v>801</v>
      </c>
      <c r="D312" s="50" t="s">
        <v>802</v>
      </c>
      <c r="E312" s="2" t="s">
        <v>295</v>
      </c>
      <c r="F312" s="155" t="s">
        <v>803</v>
      </c>
      <c r="G312" s="170" t="s">
        <v>804</v>
      </c>
      <c r="H312" s="151">
        <v>265.60000000000002</v>
      </c>
      <c r="I312" s="156">
        <v>168</v>
      </c>
      <c r="J312" s="241" t="s">
        <v>26</v>
      </c>
      <c r="K312" s="112" t="s">
        <v>26</v>
      </c>
      <c r="L312" s="214"/>
      <c r="M312" s="215"/>
      <c r="N312" s="216"/>
      <c r="O312" s="217" t="s">
        <v>800</v>
      </c>
      <c r="P312" s="218"/>
      <c r="Q312" s="219"/>
      <c r="R312" s="220"/>
      <c r="S312" s="221"/>
      <c r="T312" s="242"/>
      <c r="U312" s="149"/>
      <c r="V312" s="150"/>
      <c r="W312" s="151">
        <f t="shared" si="28"/>
        <v>266</v>
      </c>
      <c r="X312" s="152"/>
      <c r="Y312" s="153">
        <f t="shared" si="27"/>
        <v>0</v>
      </c>
      <c r="Z312" s="158"/>
      <c r="AA312" s="211"/>
    </row>
    <row r="313" spans="1:27" ht="32.1" customHeight="1" x14ac:dyDescent="0.2">
      <c r="A313" s="298">
        <v>265</v>
      </c>
      <c r="B313" s="299"/>
      <c r="C313" s="300" t="s">
        <v>805</v>
      </c>
      <c r="D313" s="44" t="s">
        <v>806</v>
      </c>
      <c r="E313" s="31" t="s">
        <v>57</v>
      </c>
      <c r="F313" s="32" t="s">
        <v>346</v>
      </c>
      <c r="G313" s="154" t="s">
        <v>807</v>
      </c>
      <c r="H313" s="306">
        <v>219.20000000000002</v>
      </c>
      <c r="I313" s="302">
        <v>6</v>
      </c>
      <c r="J313" s="140" t="s">
        <v>26</v>
      </c>
      <c r="K313" s="112" t="s">
        <v>26</v>
      </c>
      <c r="L313" s="214"/>
      <c r="M313" s="215"/>
      <c r="N313" s="216"/>
      <c r="O313" s="217" t="s">
        <v>800</v>
      </c>
      <c r="P313" s="218"/>
      <c r="Q313" s="219"/>
      <c r="R313" s="220"/>
      <c r="S313" s="221"/>
      <c r="T313" s="292"/>
      <c r="U313" s="293"/>
      <c r="V313" s="294"/>
      <c r="W313" s="295">
        <f t="shared" si="28"/>
        <v>219</v>
      </c>
      <c r="X313" s="296"/>
      <c r="Y313" s="297">
        <f>W313*X313</f>
        <v>0</v>
      </c>
      <c r="Z313" s="303"/>
      <c r="AA313" s="211"/>
    </row>
    <row r="314" spans="1:27" ht="32.1" customHeight="1" x14ac:dyDescent="0.2">
      <c r="A314" s="298"/>
      <c r="B314" s="299"/>
      <c r="C314" s="300"/>
      <c r="D314" s="44" t="s">
        <v>808</v>
      </c>
      <c r="E314" s="2" t="s">
        <v>295</v>
      </c>
      <c r="F314" s="155" t="s">
        <v>346</v>
      </c>
      <c r="G314" s="154" t="s">
        <v>1220</v>
      </c>
      <c r="H314" s="307" t="e">
        <v>#N/A</v>
      </c>
      <c r="I314" s="302"/>
      <c r="J314" s="241" t="s">
        <v>26</v>
      </c>
      <c r="K314" s="112" t="s">
        <v>26</v>
      </c>
      <c r="L314" s="214"/>
      <c r="M314" s="215"/>
      <c r="N314" s="216"/>
      <c r="O314" s="217" t="s">
        <v>800</v>
      </c>
      <c r="P314" s="218"/>
      <c r="Q314" s="219"/>
      <c r="R314" s="220"/>
      <c r="S314" s="221"/>
      <c r="T314" s="292"/>
      <c r="U314" s="293"/>
      <c r="V314" s="294"/>
      <c r="W314" s="295" t="e">
        <f t="shared" si="28"/>
        <v>#N/A</v>
      </c>
      <c r="X314" s="296"/>
      <c r="Y314" s="297"/>
      <c r="Z314" s="303"/>
      <c r="AA314" s="211"/>
    </row>
    <row r="315" spans="1:27" ht="32.1" customHeight="1" x14ac:dyDescent="0.2">
      <c r="A315" s="184">
        <v>266</v>
      </c>
      <c r="B315" s="176"/>
      <c r="C315" s="183" t="s">
        <v>809</v>
      </c>
      <c r="D315" s="44" t="s">
        <v>810</v>
      </c>
      <c r="E315" s="31" t="s">
        <v>282</v>
      </c>
      <c r="F315" s="155" t="s">
        <v>811</v>
      </c>
      <c r="G315" s="170"/>
      <c r="H315" s="151">
        <v>176.8</v>
      </c>
      <c r="I315" s="156">
        <v>12</v>
      </c>
      <c r="J315" s="241" t="s">
        <v>26</v>
      </c>
      <c r="K315" s="112" t="s">
        <v>26</v>
      </c>
      <c r="L315" s="214"/>
      <c r="M315" s="215"/>
      <c r="N315" s="216"/>
      <c r="O315" s="217" t="s">
        <v>812</v>
      </c>
      <c r="P315" s="218"/>
      <c r="Q315" s="219"/>
      <c r="R315" s="220"/>
      <c r="S315" s="221"/>
      <c r="T315" s="242"/>
      <c r="U315" s="149"/>
      <c r="V315" s="150"/>
      <c r="W315" s="151">
        <f t="shared" si="28"/>
        <v>177</v>
      </c>
      <c r="X315" s="152"/>
      <c r="Y315" s="153">
        <f t="shared" si="27"/>
        <v>0</v>
      </c>
      <c r="Z315" s="158"/>
      <c r="AA315" s="211"/>
    </row>
    <row r="316" spans="1:27" ht="32.1" customHeight="1" x14ac:dyDescent="0.2">
      <c r="A316" s="184">
        <v>267</v>
      </c>
      <c r="B316" s="176"/>
      <c r="C316" s="183" t="s">
        <v>813</v>
      </c>
      <c r="D316" s="231" t="s">
        <v>117</v>
      </c>
      <c r="E316" s="2"/>
      <c r="F316" s="155" t="s">
        <v>814</v>
      </c>
      <c r="G316" s="170"/>
      <c r="H316" s="151">
        <v>56</v>
      </c>
      <c r="I316" s="156">
        <v>24</v>
      </c>
      <c r="J316" s="241" t="s">
        <v>26</v>
      </c>
      <c r="K316" s="5"/>
      <c r="L316" s="214"/>
      <c r="M316" s="215"/>
      <c r="N316" s="216"/>
      <c r="O316" s="217"/>
      <c r="P316" s="218"/>
      <c r="Q316" s="219"/>
      <c r="R316" s="220"/>
      <c r="S316" s="221"/>
      <c r="T316" s="242"/>
      <c r="U316" s="149"/>
      <c r="V316" s="150"/>
      <c r="W316" s="151">
        <f t="shared" si="28"/>
        <v>56</v>
      </c>
      <c r="X316" s="152"/>
      <c r="Y316" s="153">
        <f t="shared" si="27"/>
        <v>0</v>
      </c>
      <c r="Z316" s="158"/>
      <c r="AA316" s="211"/>
    </row>
    <row r="317" spans="1:27" ht="32.1" customHeight="1" x14ac:dyDescent="0.2">
      <c r="A317" s="184">
        <v>268</v>
      </c>
      <c r="B317" s="176"/>
      <c r="C317" s="183" t="s">
        <v>815</v>
      </c>
      <c r="D317" s="231" t="s">
        <v>117</v>
      </c>
      <c r="E317" s="2"/>
      <c r="F317" s="155" t="s">
        <v>816</v>
      </c>
      <c r="G317" s="170"/>
      <c r="H317" s="151">
        <v>51.2</v>
      </c>
      <c r="I317" s="156">
        <v>12</v>
      </c>
      <c r="J317" s="241" t="s">
        <v>26</v>
      </c>
      <c r="K317" s="5"/>
      <c r="L317" s="214"/>
      <c r="M317" s="215"/>
      <c r="N317" s="216"/>
      <c r="O317" s="217"/>
      <c r="P317" s="218"/>
      <c r="Q317" s="219"/>
      <c r="R317" s="220"/>
      <c r="S317" s="221"/>
      <c r="T317" s="242"/>
      <c r="U317" s="149"/>
      <c r="V317" s="150"/>
      <c r="W317" s="151">
        <f t="shared" si="28"/>
        <v>51</v>
      </c>
      <c r="X317" s="152"/>
      <c r="Y317" s="153">
        <f t="shared" si="27"/>
        <v>0</v>
      </c>
      <c r="Z317" s="158"/>
      <c r="AA317" s="211"/>
    </row>
    <row r="318" spans="1:27" ht="32.1" customHeight="1" x14ac:dyDescent="0.2">
      <c r="A318" s="184">
        <v>269</v>
      </c>
      <c r="B318" s="176"/>
      <c r="C318" s="183" t="s">
        <v>817</v>
      </c>
      <c r="D318" s="231" t="s">
        <v>117</v>
      </c>
      <c r="E318" s="2"/>
      <c r="F318" s="155" t="s">
        <v>818</v>
      </c>
      <c r="G318" s="170"/>
      <c r="H318" s="151">
        <v>74</v>
      </c>
      <c r="I318" s="156">
        <v>40</v>
      </c>
      <c r="J318" s="246" t="s">
        <v>26</v>
      </c>
      <c r="K318" s="5"/>
      <c r="L318" s="214"/>
      <c r="M318" s="215"/>
      <c r="N318" s="216"/>
      <c r="O318" s="217"/>
      <c r="P318" s="218"/>
      <c r="Q318" s="219"/>
      <c r="R318" s="220"/>
      <c r="S318" s="221"/>
      <c r="T318" s="242"/>
      <c r="U318" s="149"/>
      <c r="V318" s="150"/>
      <c r="W318" s="151">
        <f t="shared" si="28"/>
        <v>74</v>
      </c>
      <c r="X318" s="152"/>
      <c r="Y318" s="153">
        <f t="shared" si="27"/>
        <v>0</v>
      </c>
      <c r="Z318" s="158"/>
      <c r="AA318" s="211"/>
    </row>
    <row r="319" spans="1:27" ht="32.1" customHeight="1" x14ac:dyDescent="0.2">
      <c r="A319" s="184">
        <v>270</v>
      </c>
      <c r="B319" s="176"/>
      <c r="C319" s="183" t="s">
        <v>819</v>
      </c>
      <c r="D319" s="231" t="s">
        <v>117</v>
      </c>
      <c r="E319" s="2"/>
      <c r="F319" s="155" t="s">
        <v>820</v>
      </c>
      <c r="G319" s="170" t="s">
        <v>821</v>
      </c>
      <c r="H319" s="151">
        <v>217.60000000000002</v>
      </c>
      <c r="I319" s="156">
        <v>5</v>
      </c>
      <c r="J319" s="138" t="s">
        <v>394</v>
      </c>
      <c r="K319" s="5"/>
      <c r="L319" s="214"/>
      <c r="M319" s="215"/>
      <c r="N319" s="216"/>
      <c r="O319" s="217"/>
      <c r="P319" s="218"/>
      <c r="Q319" s="219"/>
      <c r="R319" s="220"/>
      <c r="S319" s="221"/>
      <c r="T319" s="242"/>
      <c r="U319" s="149"/>
      <c r="V319" s="150"/>
      <c r="W319" s="151">
        <f t="shared" si="28"/>
        <v>218</v>
      </c>
      <c r="X319" s="152"/>
      <c r="Y319" s="153">
        <f t="shared" si="27"/>
        <v>0</v>
      </c>
      <c r="Z319" s="158"/>
      <c r="AA319" s="211"/>
    </row>
    <row r="320" spans="1:27" ht="32.1" customHeight="1" x14ac:dyDescent="0.2">
      <c r="A320" s="184">
        <v>270</v>
      </c>
      <c r="B320" s="176"/>
      <c r="C320" s="183" t="s">
        <v>822</v>
      </c>
      <c r="D320" s="231" t="s">
        <v>117</v>
      </c>
      <c r="E320" s="2"/>
      <c r="F320" s="155" t="s">
        <v>823</v>
      </c>
      <c r="G320" s="154" t="s">
        <v>824</v>
      </c>
      <c r="H320" s="151">
        <v>152.80000000000001</v>
      </c>
      <c r="I320" s="156">
        <v>200</v>
      </c>
      <c r="J320" s="241" t="s">
        <v>26</v>
      </c>
      <c r="K320" s="5"/>
      <c r="L320" s="214" t="s">
        <v>43</v>
      </c>
      <c r="M320" s="215"/>
      <c r="N320" s="216"/>
      <c r="O320" s="217"/>
      <c r="P320" s="218"/>
      <c r="Q320" s="219"/>
      <c r="R320" s="220"/>
      <c r="S320" s="221"/>
      <c r="T320" s="242"/>
      <c r="U320" s="149"/>
      <c r="V320" s="150"/>
      <c r="W320" s="151">
        <f t="shared" si="28"/>
        <v>153</v>
      </c>
      <c r="X320" s="152"/>
      <c r="Y320" s="153">
        <f t="shared" si="27"/>
        <v>0</v>
      </c>
      <c r="Z320" s="158"/>
      <c r="AA320" s="211"/>
    </row>
    <row r="321" spans="1:27" ht="32.1" customHeight="1" x14ac:dyDescent="0.2">
      <c r="A321" s="184">
        <v>272</v>
      </c>
      <c r="B321" s="176"/>
      <c r="C321" s="183" t="s">
        <v>825</v>
      </c>
      <c r="D321" s="44" t="s">
        <v>826</v>
      </c>
      <c r="E321" s="2" t="s">
        <v>37</v>
      </c>
      <c r="F321" s="155" t="s">
        <v>823</v>
      </c>
      <c r="G321" s="170" t="s">
        <v>827</v>
      </c>
      <c r="H321" s="151">
        <v>76.800000000000011</v>
      </c>
      <c r="I321" s="156">
        <v>200</v>
      </c>
      <c r="J321" s="241" t="s">
        <v>26</v>
      </c>
      <c r="K321" s="112" t="s">
        <v>26</v>
      </c>
      <c r="L321" s="214" t="s">
        <v>43</v>
      </c>
      <c r="M321" s="215"/>
      <c r="N321" s="216"/>
      <c r="O321" s="217"/>
      <c r="P321" s="218"/>
      <c r="Q321" s="219"/>
      <c r="R321" s="220"/>
      <c r="S321" s="221"/>
      <c r="T321" s="242"/>
      <c r="U321" s="149"/>
      <c r="V321" s="150"/>
      <c r="W321" s="151">
        <f t="shared" si="28"/>
        <v>77</v>
      </c>
      <c r="X321" s="152"/>
      <c r="Y321" s="153">
        <f t="shared" si="27"/>
        <v>0</v>
      </c>
      <c r="Z321" s="158"/>
      <c r="AA321" s="211"/>
    </row>
    <row r="322" spans="1:27" ht="32.1" customHeight="1" x14ac:dyDescent="0.2">
      <c r="A322" s="184">
        <v>273</v>
      </c>
      <c r="B322" s="176"/>
      <c r="C322" s="183" t="s">
        <v>828</v>
      </c>
      <c r="D322" s="44" t="s">
        <v>829</v>
      </c>
      <c r="E322" s="2" t="s">
        <v>29</v>
      </c>
      <c r="F322" s="155" t="s">
        <v>830</v>
      </c>
      <c r="G322" s="170" t="s">
        <v>831</v>
      </c>
      <c r="H322" s="151">
        <v>120.4</v>
      </c>
      <c r="I322" s="156">
        <v>12</v>
      </c>
      <c r="J322" s="241" t="s">
        <v>26</v>
      </c>
      <c r="K322" s="112" t="s">
        <v>26</v>
      </c>
      <c r="L322" s="214"/>
      <c r="M322" s="215"/>
      <c r="N322" s="216"/>
      <c r="O322" s="217"/>
      <c r="P322" s="218"/>
      <c r="Q322" s="219"/>
      <c r="R322" s="220"/>
      <c r="S322" s="221"/>
      <c r="T322" s="242"/>
      <c r="U322" s="149"/>
      <c r="V322" s="150"/>
      <c r="W322" s="151">
        <f t="shared" si="28"/>
        <v>120</v>
      </c>
      <c r="X322" s="152"/>
      <c r="Y322" s="153">
        <f t="shared" ref="Y322:Y343" si="31">W322*X322</f>
        <v>0</v>
      </c>
      <c r="Z322" s="158"/>
      <c r="AA322" s="211"/>
    </row>
    <row r="323" spans="1:27" ht="32.1" customHeight="1" x14ac:dyDescent="0.2">
      <c r="A323" s="181">
        <v>274</v>
      </c>
      <c r="B323" s="285"/>
      <c r="C323" s="179" t="s">
        <v>832</v>
      </c>
      <c r="D323" s="231" t="s">
        <v>117</v>
      </c>
      <c r="E323" s="2"/>
      <c r="F323" s="155" t="s">
        <v>816</v>
      </c>
      <c r="G323" s="170" t="s">
        <v>833</v>
      </c>
      <c r="H323" s="151">
        <v>44</v>
      </c>
      <c r="I323" s="156">
        <v>12</v>
      </c>
      <c r="J323" s="241" t="s">
        <v>26</v>
      </c>
      <c r="K323" s="5"/>
      <c r="L323" s="214"/>
      <c r="M323" s="215"/>
      <c r="N323" s="216"/>
      <c r="O323" s="217"/>
      <c r="P323" s="218"/>
      <c r="Q323" s="219"/>
      <c r="R323" s="220"/>
      <c r="S323" s="221"/>
      <c r="T323" s="242"/>
      <c r="U323" s="149"/>
      <c r="V323" s="150"/>
      <c r="W323" s="151">
        <f t="shared" si="28"/>
        <v>44</v>
      </c>
      <c r="X323" s="152"/>
      <c r="Y323" s="153">
        <f t="shared" si="31"/>
        <v>0</v>
      </c>
      <c r="Z323" s="158"/>
      <c r="AA323" s="211"/>
    </row>
    <row r="324" spans="1:27" ht="32.1" customHeight="1" x14ac:dyDescent="0.2">
      <c r="A324" s="184">
        <v>275</v>
      </c>
      <c r="B324" s="176"/>
      <c r="C324" s="183" t="s">
        <v>834</v>
      </c>
      <c r="D324" s="231" t="s">
        <v>117</v>
      </c>
      <c r="E324" s="33"/>
      <c r="F324" s="32" t="s">
        <v>835</v>
      </c>
      <c r="G324" s="170"/>
      <c r="H324" s="151">
        <v>3054.4</v>
      </c>
      <c r="I324" s="156">
        <v>80</v>
      </c>
      <c r="J324" s="246" t="s">
        <v>26</v>
      </c>
      <c r="K324" s="5"/>
      <c r="L324" s="214"/>
      <c r="M324" s="215"/>
      <c r="N324" s="216"/>
      <c r="O324" s="217"/>
      <c r="P324" s="218"/>
      <c r="Q324" s="219"/>
      <c r="R324" s="220"/>
      <c r="S324" s="221"/>
      <c r="T324" s="242"/>
      <c r="U324" s="149"/>
      <c r="V324" s="150"/>
      <c r="W324" s="151">
        <f t="shared" si="28"/>
        <v>3054</v>
      </c>
      <c r="X324" s="152"/>
      <c r="Y324" s="153">
        <f t="shared" si="31"/>
        <v>0</v>
      </c>
      <c r="Z324" s="158"/>
      <c r="AA324" s="211"/>
    </row>
    <row r="325" spans="1:27" ht="32.1" customHeight="1" x14ac:dyDescent="0.2">
      <c r="A325" s="184">
        <v>276</v>
      </c>
      <c r="B325" s="176"/>
      <c r="C325" s="183" t="s">
        <v>836</v>
      </c>
      <c r="D325" s="34" t="s">
        <v>117</v>
      </c>
      <c r="E325" s="33"/>
      <c r="F325" s="155" t="s">
        <v>837</v>
      </c>
      <c r="G325" s="170"/>
      <c r="H325" s="151">
        <v>3362.8</v>
      </c>
      <c r="I325" s="156">
        <v>35</v>
      </c>
      <c r="J325" s="246" t="s">
        <v>26</v>
      </c>
      <c r="K325" s="5"/>
      <c r="L325" s="214"/>
      <c r="M325" s="215"/>
      <c r="N325" s="216"/>
      <c r="O325" s="217"/>
      <c r="P325" s="218"/>
      <c r="Q325" s="219"/>
      <c r="R325" s="220"/>
      <c r="S325" s="221"/>
      <c r="T325" s="242"/>
      <c r="U325" s="157"/>
      <c r="V325" s="150"/>
      <c r="W325" s="151">
        <f t="shared" si="28"/>
        <v>3363</v>
      </c>
      <c r="X325" s="152"/>
      <c r="Y325" s="153">
        <f>W325*X325</f>
        <v>0</v>
      </c>
      <c r="Z325" s="158"/>
      <c r="AA325" s="211"/>
    </row>
    <row r="326" spans="1:27" ht="32.1" customHeight="1" x14ac:dyDescent="0.2">
      <c r="A326" s="290" t="str">
        <f>"Pasta, Rice = "&amp;DOLLAR(SUM(Y327:Y337),2)</f>
        <v>Pasta, Rice = $0.00</v>
      </c>
      <c r="B326" s="290"/>
      <c r="C326" s="290"/>
      <c r="D326" s="103"/>
      <c r="E326" s="95"/>
      <c r="F326" s="96"/>
      <c r="G326" s="97"/>
      <c r="H326" s="98"/>
      <c r="I326" s="99"/>
      <c r="J326" s="232"/>
      <c r="K326" s="233"/>
      <c r="L326" s="100"/>
      <c r="M326" s="100"/>
      <c r="N326" s="100"/>
      <c r="O326" s="100"/>
      <c r="P326" s="100"/>
      <c r="Q326" s="100"/>
      <c r="R326" s="100"/>
      <c r="S326" s="101"/>
      <c r="T326" s="234"/>
      <c r="U326" s="235"/>
      <c r="V326" s="99"/>
      <c r="W326" s="98"/>
      <c r="X326" s="236"/>
      <c r="Y326" s="127"/>
      <c r="Z326" s="105"/>
      <c r="AA326" s="211"/>
    </row>
    <row r="327" spans="1:27" ht="32.1" customHeight="1" x14ac:dyDescent="0.2">
      <c r="A327" s="184">
        <v>277</v>
      </c>
      <c r="B327" s="176"/>
      <c r="C327" s="189" t="s">
        <v>838</v>
      </c>
      <c r="D327" s="44" t="s">
        <v>839</v>
      </c>
      <c r="E327" s="2" t="s">
        <v>29</v>
      </c>
      <c r="F327" s="155" t="s">
        <v>566</v>
      </c>
      <c r="G327" s="170" t="s">
        <v>840</v>
      </c>
      <c r="H327" s="151">
        <v>65</v>
      </c>
      <c r="I327" s="156">
        <v>20</v>
      </c>
      <c r="J327" s="241" t="s">
        <v>26</v>
      </c>
      <c r="K327" s="112" t="s">
        <v>26</v>
      </c>
      <c r="L327" s="214" t="s">
        <v>36</v>
      </c>
      <c r="M327" s="215"/>
      <c r="N327" s="216"/>
      <c r="O327" s="217"/>
      <c r="P327" s="218"/>
      <c r="Q327" s="219"/>
      <c r="R327" s="220"/>
      <c r="S327" s="221"/>
      <c r="T327" s="242"/>
      <c r="U327" s="149"/>
      <c r="V327" s="150"/>
      <c r="W327" s="151">
        <f>ROUND(IF(ISBLANK(V327)=TRUE,H327,(H327*I327)/V327),0)</f>
        <v>65</v>
      </c>
      <c r="X327" s="152"/>
      <c r="Y327" s="153">
        <f t="shared" ref="Y327:Y337" si="32">W327*X327</f>
        <v>0</v>
      </c>
      <c r="Z327" s="158"/>
      <c r="AA327" s="211"/>
    </row>
    <row r="328" spans="1:27" ht="32.1" customHeight="1" x14ac:dyDescent="0.2">
      <c r="A328" s="112">
        <v>278</v>
      </c>
      <c r="B328" s="5"/>
      <c r="C328" s="113" t="s">
        <v>841</v>
      </c>
      <c r="D328" s="231" t="s">
        <v>117</v>
      </c>
      <c r="E328" s="2"/>
      <c r="F328" s="155" t="s">
        <v>566</v>
      </c>
      <c r="G328" s="170"/>
      <c r="H328" s="151">
        <v>18</v>
      </c>
      <c r="I328" s="156">
        <v>20</v>
      </c>
      <c r="J328" s="241"/>
      <c r="K328" s="5"/>
      <c r="L328" s="214" t="s">
        <v>36</v>
      </c>
      <c r="M328" s="215"/>
      <c r="N328" s="216"/>
      <c r="O328" s="217"/>
      <c r="P328" s="218"/>
      <c r="Q328" s="219"/>
      <c r="R328" s="220"/>
      <c r="S328" s="221"/>
      <c r="T328" s="242"/>
      <c r="U328" s="149"/>
      <c r="V328" s="150"/>
      <c r="W328" s="151">
        <f t="shared" ref="W328:W337" si="33">ROUND(IF(ISBLANK(V328)=TRUE,H328,(H328*I328)/V328),0)</f>
        <v>18</v>
      </c>
      <c r="X328" s="152"/>
      <c r="Y328" s="153">
        <f t="shared" si="32"/>
        <v>0</v>
      </c>
      <c r="Z328" s="158"/>
      <c r="AA328" s="211"/>
    </row>
    <row r="329" spans="1:27" ht="32.1" customHeight="1" x14ac:dyDescent="0.2">
      <c r="A329" s="184">
        <v>279</v>
      </c>
      <c r="B329" s="176"/>
      <c r="C329" s="189" t="s">
        <v>842</v>
      </c>
      <c r="D329" s="44" t="s">
        <v>843</v>
      </c>
      <c r="E329" s="2" t="s">
        <v>29</v>
      </c>
      <c r="F329" s="155" t="s">
        <v>566</v>
      </c>
      <c r="G329" s="170" t="s">
        <v>840</v>
      </c>
      <c r="H329" s="151">
        <v>61</v>
      </c>
      <c r="I329" s="156">
        <v>20</v>
      </c>
      <c r="J329" s="241" t="s">
        <v>26</v>
      </c>
      <c r="K329" s="112" t="s">
        <v>26</v>
      </c>
      <c r="L329" s="214" t="s">
        <v>36</v>
      </c>
      <c r="M329" s="215"/>
      <c r="N329" s="216"/>
      <c r="O329" s="217"/>
      <c r="P329" s="218"/>
      <c r="Q329" s="219"/>
      <c r="R329" s="220"/>
      <c r="S329" s="221"/>
      <c r="T329" s="242"/>
      <c r="U329" s="149"/>
      <c r="V329" s="150"/>
      <c r="W329" s="151">
        <f t="shared" si="33"/>
        <v>61</v>
      </c>
      <c r="X329" s="152"/>
      <c r="Y329" s="153">
        <f t="shared" si="32"/>
        <v>0</v>
      </c>
      <c r="Z329" s="158"/>
      <c r="AA329" s="211"/>
    </row>
    <row r="330" spans="1:27" ht="32.1" customHeight="1" x14ac:dyDescent="0.2">
      <c r="A330" s="112">
        <v>280</v>
      </c>
      <c r="B330" s="5"/>
      <c r="C330" s="113" t="s">
        <v>844</v>
      </c>
      <c r="D330" s="231" t="s">
        <v>117</v>
      </c>
      <c r="E330" s="2"/>
      <c r="F330" s="155" t="s">
        <v>566</v>
      </c>
      <c r="G330" s="170"/>
      <c r="H330" s="151">
        <v>22</v>
      </c>
      <c r="I330" s="156">
        <v>20</v>
      </c>
      <c r="J330" s="241"/>
      <c r="K330" s="5"/>
      <c r="L330" s="214" t="s">
        <v>36</v>
      </c>
      <c r="M330" s="215"/>
      <c r="N330" s="216"/>
      <c r="O330" s="217"/>
      <c r="P330" s="218"/>
      <c r="Q330" s="219"/>
      <c r="R330" s="220"/>
      <c r="S330" s="221"/>
      <c r="T330" s="242"/>
      <c r="U330" s="149"/>
      <c r="V330" s="150"/>
      <c r="W330" s="151">
        <f t="shared" si="33"/>
        <v>22</v>
      </c>
      <c r="X330" s="152"/>
      <c r="Y330" s="153">
        <f t="shared" si="32"/>
        <v>0</v>
      </c>
      <c r="Z330" s="158"/>
      <c r="AA330" s="211"/>
    </row>
    <row r="331" spans="1:27" ht="32.1" customHeight="1" x14ac:dyDescent="0.2">
      <c r="A331" s="184">
        <v>281</v>
      </c>
      <c r="B331" s="176"/>
      <c r="C331" s="183" t="s">
        <v>845</v>
      </c>
      <c r="D331" s="44" t="s">
        <v>846</v>
      </c>
      <c r="E331" s="31" t="s">
        <v>37</v>
      </c>
      <c r="F331" s="32" t="s">
        <v>847</v>
      </c>
      <c r="G331" s="154" t="s">
        <v>848</v>
      </c>
      <c r="H331" s="151">
        <v>117.2</v>
      </c>
      <c r="I331" s="156">
        <v>142</v>
      </c>
      <c r="J331" s="213" t="s">
        <v>26</v>
      </c>
      <c r="K331" s="112" t="s">
        <v>26</v>
      </c>
      <c r="L331" s="214" t="s">
        <v>609</v>
      </c>
      <c r="M331" s="215" t="s">
        <v>43</v>
      </c>
      <c r="N331" s="216"/>
      <c r="O331" s="217"/>
      <c r="P331" s="218"/>
      <c r="Q331" s="219"/>
      <c r="R331" s="220"/>
      <c r="S331" s="221"/>
      <c r="T331" s="242"/>
      <c r="U331" s="149"/>
      <c r="V331" s="150"/>
      <c r="W331" s="151">
        <f t="shared" si="33"/>
        <v>117</v>
      </c>
      <c r="X331" s="152"/>
      <c r="Y331" s="153">
        <f t="shared" si="32"/>
        <v>0</v>
      </c>
      <c r="Z331" s="158"/>
      <c r="AA331" s="211"/>
    </row>
    <row r="332" spans="1:27" ht="32.1" customHeight="1" x14ac:dyDescent="0.2">
      <c r="A332" s="184">
        <v>282</v>
      </c>
      <c r="B332" s="176"/>
      <c r="C332" s="183" t="s">
        <v>849</v>
      </c>
      <c r="D332" s="44" t="s">
        <v>850</v>
      </c>
      <c r="E332" s="2" t="s">
        <v>766</v>
      </c>
      <c r="F332" s="155" t="s">
        <v>851</v>
      </c>
      <c r="G332" s="170"/>
      <c r="H332" s="151">
        <v>81.2</v>
      </c>
      <c r="I332" s="156">
        <v>216</v>
      </c>
      <c r="J332" s="241" t="s">
        <v>26</v>
      </c>
      <c r="K332" s="112" t="s">
        <v>26</v>
      </c>
      <c r="L332" s="214"/>
      <c r="M332" s="215"/>
      <c r="N332" s="216"/>
      <c r="O332" s="217"/>
      <c r="P332" s="218"/>
      <c r="Q332" s="219"/>
      <c r="R332" s="220"/>
      <c r="S332" s="221"/>
      <c r="T332" s="242"/>
      <c r="U332" s="149"/>
      <c r="V332" s="150"/>
      <c r="W332" s="151">
        <f t="shared" si="33"/>
        <v>81</v>
      </c>
      <c r="X332" s="152"/>
      <c r="Y332" s="153">
        <f t="shared" si="32"/>
        <v>0</v>
      </c>
      <c r="Z332" s="158"/>
      <c r="AA332" s="211"/>
    </row>
    <row r="333" spans="1:27" ht="32.1" customHeight="1" x14ac:dyDescent="0.2">
      <c r="A333" s="184">
        <v>283</v>
      </c>
      <c r="B333" s="176"/>
      <c r="C333" s="189" t="s">
        <v>852</v>
      </c>
      <c r="D333" s="44" t="s">
        <v>853</v>
      </c>
      <c r="E333" s="2" t="s">
        <v>29</v>
      </c>
      <c r="F333" s="155" t="s">
        <v>566</v>
      </c>
      <c r="G333" s="170" t="s">
        <v>840</v>
      </c>
      <c r="H333" s="151">
        <v>62</v>
      </c>
      <c r="I333" s="156">
        <v>20</v>
      </c>
      <c r="J333" s="241" t="s">
        <v>26</v>
      </c>
      <c r="K333" s="112" t="s">
        <v>26</v>
      </c>
      <c r="L333" s="214" t="s">
        <v>36</v>
      </c>
      <c r="M333" s="215"/>
      <c r="N333" s="216"/>
      <c r="O333" s="217"/>
      <c r="P333" s="218"/>
      <c r="Q333" s="219"/>
      <c r="R333" s="220"/>
      <c r="S333" s="221"/>
      <c r="T333" s="242"/>
      <c r="U333" s="149"/>
      <c r="V333" s="150"/>
      <c r="W333" s="151">
        <f t="shared" si="33"/>
        <v>62</v>
      </c>
      <c r="X333" s="152"/>
      <c r="Y333" s="153">
        <f t="shared" si="32"/>
        <v>0</v>
      </c>
      <c r="Z333" s="158"/>
      <c r="AA333" s="211"/>
    </row>
    <row r="334" spans="1:27" ht="32.1" customHeight="1" x14ac:dyDescent="0.2">
      <c r="A334" s="112">
        <v>284</v>
      </c>
      <c r="B334" s="5"/>
      <c r="C334" s="113" t="s">
        <v>854</v>
      </c>
      <c r="D334" s="231" t="s">
        <v>117</v>
      </c>
      <c r="E334" s="2"/>
      <c r="F334" s="155" t="s">
        <v>566</v>
      </c>
      <c r="G334" s="170"/>
      <c r="H334" s="151">
        <v>13.200000000000001</v>
      </c>
      <c r="I334" s="156">
        <v>20</v>
      </c>
      <c r="J334" s="241"/>
      <c r="K334" s="5"/>
      <c r="L334" s="214" t="s">
        <v>36</v>
      </c>
      <c r="M334" s="215"/>
      <c r="N334" s="216"/>
      <c r="O334" s="217"/>
      <c r="P334" s="218"/>
      <c r="Q334" s="219"/>
      <c r="R334" s="220"/>
      <c r="S334" s="221"/>
      <c r="T334" s="242"/>
      <c r="U334" s="149"/>
      <c r="V334" s="150"/>
      <c r="W334" s="151">
        <f t="shared" si="33"/>
        <v>13</v>
      </c>
      <c r="X334" s="152"/>
      <c r="Y334" s="153">
        <f t="shared" si="32"/>
        <v>0</v>
      </c>
      <c r="Z334" s="158"/>
      <c r="AA334" s="211"/>
    </row>
    <row r="335" spans="1:27" ht="32.1" customHeight="1" x14ac:dyDescent="0.2">
      <c r="A335" s="184">
        <v>285</v>
      </c>
      <c r="B335" s="176"/>
      <c r="C335" s="189" t="s">
        <v>855</v>
      </c>
      <c r="D335" s="44" t="s">
        <v>856</v>
      </c>
      <c r="E335" s="2" t="s">
        <v>29</v>
      </c>
      <c r="F335" s="155" t="s">
        <v>566</v>
      </c>
      <c r="G335" s="170" t="s">
        <v>840</v>
      </c>
      <c r="H335" s="151">
        <v>68</v>
      </c>
      <c r="I335" s="156">
        <v>20</v>
      </c>
      <c r="J335" s="241" t="s">
        <v>26</v>
      </c>
      <c r="K335" s="112" t="s">
        <v>26</v>
      </c>
      <c r="L335" s="214" t="s">
        <v>36</v>
      </c>
      <c r="M335" s="215"/>
      <c r="N335" s="216"/>
      <c r="O335" s="217"/>
      <c r="P335" s="218"/>
      <c r="Q335" s="219"/>
      <c r="R335" s="220"/>
      <c r="S335" s="221"/>
      <c r="T335" s="242"/>
      <c r="U335" s="149"/>
      <c r="V335" s="150"/>
      <c r="W335" s="151">
        <f t="shared" si="33"/>
        <v>68</v>
      </c>
      <c r="X335" s="152"/>
      <c r="Y335" s="153">
        <f t="shared" si="32"/>
        <v>0</v>
      </c>
      <c r="Z335" s="158"/>
      <c r="AA335" s="211"/>
    </row>
    <row r="336" spans="1:27" ht="32.1" customHeight="1" x14ac:dyDescent="0.2">
      <c r="A336" s="112">
        <v>286</v>
      </c>
      <c r="B336" s="5"/>
      <c r="C336" s="113" t="s">
        <v>857</v>
      </c>
      <c r="D336" s="231" t="s">
        <v>117</v>
      </c>
      <c r="E336" s="2"/>
      <c r="F336" s="155" t="s">
        <v>566</v>
      </c>
      <c r="G336" s="170"/>
      <c r="H336" s="151">
        <v>17.600000000000001</v>
      </c>
      <c r="I336" s="156">
        <v>20</v>
      </c>
      <c r="J336" s="241"/>
      <c r="K336" s="5"/>
      <c r="L336" s="214" t="s">
        <v>36</v>
      </c>
      <c r="M336" s="215"/>
      <c r="N336" s="216"/>
      <c r="O336" s="217"/>
      <c r="P336" s="218"/>
      <c r="Q336" s="219"/>
      <c r="R336" s="220"/>
      <c r="S336" s="221"/>
      <c r="T336" s="242"/>
      <c r="U336" s="149"/>
      <c r="V336" s="150"/>
      <c r="W336" s="151">
        <f t="shared" si="33"/>
        <v>18</v>
      </c>
      <c r="X336" s="152"/>
      <c r="Y336" s="153">
        <f t="shared" si="32"/>
        <v>0</v>
      </c>
      <c r="Z336" s="158"/>
      <c r="AA336" s="211"/>
    </row>
    <row r="337" spans="1:27" ht="32.1" customHeight="1" x14ac:dyDescent="0.2">
      <c r="A337" s="184">
        <v>287</v>
      </c>
      <c r="B337" s="176"/>
      <c r="C337" s="183" t="s">
        <v>858</v>
      </c>
      <c r="D337" s="50" t="s">
        <v>859</v>
      </c>
      <c r="E337" s="2" t="s">
        <v>37</v>
      </c>
      <c r="F337" s="155" t="s">
        <v>621</v>
      </c>
      <c r="G337" s="170" t="s">
        <v>860</v>
      </c>
      <c r="H337" s="151">
        <v>71.2</v>
      </c>
      <c r="I337" s="156">
        <v>30</v>
      </c>
      <c r="J337" s="241" t="s">
        <v>26</v>
      </c>
      <c r="K337" s="112" t="s">
        <v>26</v>
      </c>
      <c r="L337" s="214" t="s">
        <v>43</v>
      </c>
      <c r="M337" s="215" t="s">
        <v>43</v>
      </c>
      <c r="N337" s="216"/>
      <c r="O337" s="217"/>
      <c r="P337" s="218"/>
      <c r="Q337" s="219"/>
      <c r="R337" s="220"/>
      <c r="S337" s="221"/>
      <c r="T337" s="242"/>
      <c r="U337" s="149"/>
      <c r="V337" s="150"/>
      <c r="W337" s="151">
        <f t="shared" si="33"/>
        <v>71</v>
      </c>
      <c r="X337" s="152"/>
      <c r="Y337" s="153">
        <f t="shared" si="32"/>
        <v>0</v>
      </c>
      <c r="Z337" s="158"/>
      <c r="AA337" s="211"/>
    </row>
    <row r="338" spans="1:27" ht="32.1" customHeight="1" x14ac:dyDescent="0.2">
      <c r="A338" s="290" t="str">
        <f>"Pizza = "&amp;DOLLAR(SUM(Y339:Y358),2)</f>
        <v>Pizza = $0.00</v>
      </c>
      <c r="B338" s="290"/>
      <c r="C338" s="290"/>
      <c r="D338" s="103"/>
      <c r="E338" s="95"/>
      <c r="F338" s="96"/>
      <c r="G338" s="97"/>
      <c r="H338" s="98"/>
      <c r="I338" s="99"/>
      <c r="J338" s="232"/>
      <c r="K338" s="233"/>
      <c r="L338" s="100"/>
      <c r="M338" s="100"/>
      <c r="N338" s="100"/>
      <c r="O338" s="100"/>
      <c r="P338" s="100"/>
      <c r="Q338" s="100"/>
      <c r="R338" s="100"/>
      <c r="S338" s="101"/>
      <c r="T338" s="234"/>
      <c r="U338" s="235"/>
      <c r="V338" s="99"/>
      <c r="W338" s="98"/>
      <c r="X338" s="236"/>
      <c r="Y338" s="127"/>
      <c r="Z338" s="105"/>
      <c r="AA338" s="211"/>
    </row>
    <row r="339" spans="1:27" ht="32.1" customHeight="1" x14ac:dyDescent="0.2">
      <c r="A339" s="184">
        <v>288</v>
      </c>
      <c r="B339" s="176"/>
      <c r="C339" s="76" t="s">
        <v>861</v>
      </c>
      <c r="D339" s="52" t="s">
        <v>862</v>
      </c>
      <c r="E339" s="14" t="s">
        <v>37</v>
      </c>
      <c r="F339" s="35" t="s">
        <v>863</v>
      </c>
      <c r="G339" s="13" t="s">
        <v>864</v>
      </c>
      <c r="H339" s="151">
        <v>554.4</v>
      </c>
      <c r="I339" s="156">
        <v>240</v>
      </c>
      <c r="J339" s="241" t="s">
        <v>26</v>
      </c>
      <c r="K339" s="112" t="s">
        <v>26</v>
      </c>
      <c r="L339" s="214" t="s">
        <v>609</v>
      </c>
      <c r="M339" s="215" t="s">
        <v>609</v>
      </c>
      <c r="N339" s="216"/>
      <c r="O339" s="217"/>
      <c r="P339" s="218"/>
      <c r="Q339" s="219"/>
      <c r="R339" s="220"/>
      <c r="S339" s="221"/>
      <c r="T339" s="222"/>
      <c r="U339" s="149"/>
      <c r="V339" s="150"/>
      <c r="W339" s="151">
        <f t="shared" ref="W339:W358" si="34">ROUND(IF(ISBLANK(V339)=TRUE,H339,(H339*I339)/V339),0)</f>
        <v>554</v>
      </c>
      <c r="X339" s="152"/>
      <c r="Y339" s="153">
        <f t="shared" ref="Y339:Y342" si="35">W339*X339</f>
        <v>0</v>
      </c>
      <c r="Z339" s="158"/>
      <c r="AA339" s="211"/>
    </row>
    <row r="340" spans="1:27" ht="32.1" customHeight="1" x14ac:dyDescent="0.2">
      <c r="A340" s="184">
        <v>289</v>
      </c>
      <c r="B340" s="176"/>
      <c r="C340" s="76" t="s">
        <v>865</v>
      </c>
      <c r="D340" s="44" t="s">
        <v>866</v>
      </c>
      <c r="E340" s="2" t="s">
        <v>295</v>
      </c>
      <c r="F340" s="155" t="s">
        <v>867</v>
      </c>
      <c r="G340" s="22" t="s">
        <v>868</v>
      </c>
      <c r="H340" s="151">
        <v>206.8</v>
      </c>
      <c r="I340" s="156">
        <v>9</v>
      </c>
      <c r="J340" s="241" t="s">
        <v>26</v>
      </c>
      <c r="K340" s="112" t="s">
        <v>26</v>
      </c>
      <c r="L340" s="214" t="s">
        <v>625</v>
      </c>
      <c r="M340" s="215" t="s">
        <v>36</v>
      </c>
      <c r="N340" s="216"/>
      <c r="O340" s="217" t="s">
        <v>869</v>
      </c>
      <c r="P340" s="218"/>
      <c r="Q340" s="219"/>
      <c r="R340" s="220"/>
      <c r="S340" s="221"/>
      <c r="T340" s="242"/>
      <c r="U340" s="149"/>
      <c r="V340" s="150"/>
      <c r="W340" s="151">
        <f t="shared" si="34"/>
        <v>207</v>
      </c>
      <c r="X340" s="152"/>
      <c r="Y340" s="153">
        <f t="shared" si="35"/>
        <v>0</v>
      </c>
      <c r="Z340" s="158"/>
      <c r="AA340" s="211"/>
    </row>
    <row r="341" spans="1:27" ht="32.1" customHeight="1" x14ac:dyDescent="0.2">
      <c r="A341" s="184">
        <v>290</v>
      </c>
      <c r="B341" s="176"/>
      <c r="C341" s="183" t="s">
        <v>870</v>
      </c>
      <c r="D341" s="44" t="s">
        <v>871</v>
      </c>
      <c r="E341" s="2" t="s">
        <v>57</v>
      </c>
      <c r="F341" s="155" t="s">
        <v>872</v>
      </c>
      <c r="G341" s="170" t="s">
        <v>873</v>
      </c>
      <c r="H341" s="151">
        <v>257.2</v>
      </c>
      <c r="I341" s="156">
        <v>96</v>
      </c>
      <c r="J341" s="241" t="s">
        <v>26</v>
      </c>
      <c r="K341" s="112" t="s">
        <v>26</v>
      </c>
      <c r="L341" s="214" t="s">
        <v>36</v>
      </c>
      <c r="M341" s="215" t="s">
        <v>36</v>
      </c>
      <c r="N341" s="216"/>
      <c r="O341" s="217" t="s">
        <v>869</v>
      </c>
      <c r="P341" s="218"/>
      <c r="Q341" s="219"/>
      <c r="R341" s="220"/>
      <c r="S341" s="221"/>
      <c r="T341" s="242"/>
      <c r="U341" s="149"/>
      <c r="V341" s="150"/>
      <c r="W341" s="151">
        <f t="shared" si="34"/>
        <v>257</v>
      </c>
      <c r="X341" s="152"/>
      <c r="Y341" s="153">
        <f t="shared" si="35"/>
        <v>0</v>
      </c>
      <c r="Z341" s="158"/>
      <c r="AA341" s="211"/>
    </row>
    <row r="342" spans="1:27" ht="32.1" customHeight="1" x14ac:dyDescent="0.2">
      <c r="A342" s="184">
        <v>291</v>
      </c>
      <c r="B342" s="176"/>
      <c r="C342" s="183" t="s">
        <v>874</v>
      </c>
      <c r="D342" s="44" t="s">
        <v>875</v>
      </c>
      <c r="E342" s="2" t="s">
        <v>57</v>
      </c>
      <c r="F342" s="155" t="s">
        <v>876</v>
      </c>
      <c r="G342" s="170" t="s">
        <v>877</v>
      </c>
      <c r="H342" s="151">
        <v>116.80000000000001</v>
      </c>
      <c r="I342" s="156">
        <v>96</v>
      </c>
      <c r="J342" s="241" t="s">
        <v>26</v>
      </c>
      <c r="K342" s="112" t="s">
        <v>26</v>
      </c>
      <c r="L342" s="214" t="s">
        <v>36</v>
      </c>
      <c r="M342" s="215" t="s">
        <v>36</v>
      </c>
      <c r="N342" s="216"/>
      <c r="O342" s="217" t="s">
        <v>869</v>
      </c>
      <c r="P342" s="218"/>
      <c r="Q342" s="219"/>
      <c r="R342" s="220"/>
      <c r="S342" s="221"/>
      <c r="T342" s="242"/>
      <c r="U342" s="149"/>
      <c r="V342" s="150"/>
      <c r="W342" s="151">
        <f t="shared" si="34"/>
        <v>117</v>
      </c>
      <c r="X342" s="152"/>
      <c r="Y342" s="153">
        <f t="shared" si="35"/>
        <v>0</v>
      </c>
      <c r="Z342" s="158"/>
      <c r="AA342" s="211"/>
    </row>
    <row r="343" spans="1:27" ht="32.1" customHeight="1" x14ac:dyDescent="0.2">
      <c r="A343" s="298">
        <v>292</v>
      </c>
      <c r="B343" s="299"/>
      <c r="C343" s="300" t="s">
        <v>878</v>
      </c>
      <c r="D343" s="44" t="s">
        <v>879</v>
      </c>
      <c r="E343" s="2" t="s">
        <v>295</v>
      </c>
      <c r="F343" s="155" t="s">
        <v>880</v>
      </c>
      <c r="G343" s="170" t="s">
        <v>881</v>
      </c>
      <c r="H343" s="295">
        <v>737.2</v>
      </c>
      <c r="I343" s="302">
        <v>60</v>
      </c>
      <c r="J343" s="241" t="s">
        <v>26</v>
      </c>
      <c r="K343" s="112" t="s">
        <v>26</v>
      </c>
      <c r="L343" s="214" t="s">
        <v>36</v>
      </c>
      <c r="M343" s="215" t="s">
        <v>36</v>
      </c>
      <c r="N343" s="216"/>
      <c r="O343" s="217" t="s">
        <v>869</v>
      </c>
      <c r="P343" s="218"/>
      <c r="Q343" s="219"/>
      <c r="R343" s="220"/>
      <c r="S343" s="221"/>
      <c r="T343" s="292"/>
      <c r="U343" s="293"/>
      <c r="V343" s="294"/>
      <c r="W343" s="295">
        <f t="shared" si="34"/>
        <v>737</v>
      </c>
      <c r="X343" s="296"/>
      <c r="Y343" s="297">
        <f t="shared" si="31"/>
        <v>0</v>
      </c>
      <c r="Z343" s="289"/>
      <c r="AA343" s="211"/>
    </row>
    <row r="344" spans="1:27" ht="32.1" customHeight="1" x14ac:dyDescent="0.2">
      <c r="A344" s="298"/>
      <c r="B344" s="299"/>
      <c r="C344" s="300"/>
      <c r="D344" s="44" t="s">
        <v>1221</v>
      </c>
      <c r="E344" s="2" t="s">
        <v>45</v>
      </c>
      <c r="F344" s="155" t="s">
        <v>882</v>
      </c>
      <c r="G344" s="170" t="s">
        <v>883</v>
      </c>
      <c r="H344" s="295" t="e">
        <v>#N/A</v>
      </c>
      <c r="I344" s="302"/>
      <c r="J344" s="241" t="s">
        <v>26</v>
      </c>
      <c r="K344" s="112" t="s">
        <v>26</v>
      </c>
      <c r="L344" s="214" t="s">
        <v>36</v>
      </c>
      <c r="M344" s="215" t="s">
        <v>36</v>
      </c>
      <c r="N344" s="216"/>
      <c r="O344" s="217" t="s">
        <v>548</v>
      </c>
      <c r="P344" s="218"/>
      <c r="Q344" s="219"/>
      <c r="R344" s="220"/>
      <c r="S344" s="221"/>
      <c r="T344" s="292"/>
      <c r="U344" s="293"/>
      <c r="V344" s="294"/>
      <c r="W344" s="295" t="e">
        <f t="shared" si="34"/>
        <v>#N/A</v>
      </c>
      <c r="X344" s="296"/>
      <c r="Y344" s="297"/>
      <c r="Z344" s="289"/>
      <c r="AA344" s="211"/>
    </row>
    <row r="345" spans="1:27" ht="32.1" customHeight="1" x14ac:dyDescent="0.2">
      <c r="A345" s="298">
        <v>293</v>
      </c>
      <c r="B345" s="299"/>
      <c r="C345" s="304" t="s">
        <v>884</v>
      </c>
      <c r="D345" s="44" t="s">
        <v>885</v>
      </c>
      <c r="E345" s="2" t="s">
        <v>295</v>
      </c>
      <c r="F345" s="155" t="s">
        <v>886</v>
      </c>
      <c r="G345" s="170" t="s">
        <v>887</v>
      </c>
      <c r="H345" s="295">
        <v>235.20000000000002</v>
      </c>
      <c r="I345" s="302">
        <v>60</v>
      </c>
      <c r="J345" s="241" t="s">
        <v>26</v>
      </c>
      <c r="K345" s="112" t="s">
        <v>26</v>
      </c>
      <c r="L345" s="214" t="s">
        <v>36</v>
      </c>
      <c r="M345" s="215" t="s">
        <v>36</v>
      </c>
      <c r="N345" s="216"/>
      <c r="O345" s="217"/>
      <c r="P345" s="218"/>
      <c r="Q345" s="219"/>
      <c r="R345" s="220"/>
      <c r="S345" s="221"/>
      <c r="T345" s="292"/>
      <c r="U345" s="293"/>
      <c r="V345" s="294"/>
      <c r="W345" s="295">
        <f t="shared" si="34"/>
        <v>235</v>
      </c>
      <c r="X345" s="296"/>
      <c r="Y345" s="297">
        <f>W345*X345</f>
        <v>0</v>
      </c>
      <c r="Z345" s="289"/>
      <c r="AA345" s="211"/>
    </row>
    <row r="346" spans="1:27" ht="32.1" customHeight="1" x14ac:dyDescent="0.2">
      <c r="A346" s="298"/>
      <c r="B346" s="299"/>
      <c r="C346" s="304"/>
      <c r="D346" s="44" t="s">
        <v>1222</v>
      </c>
      <c r="E346" s="2" t="s">
        <v>45</v>
      </c>
      <c r="F346" s="155" t="s">
        <v>888</v>
      </c>
      <c r="G346" s="170" t="s">
        <v>889</v>
      </c>
      <c r="H346" s="295" t="e">
        <v>#N/A</v>
      </c>
      <c r="I346" s="302"/>
      <c r="J346" s="241" t="s">
        <v>26</v>
      </c>
      <c r="K346" s="112" t="s">
        <v>26</v>
      </c>
      <c r="L346" s="214" t="s">
        <v>36</v>
      </c>
      <c r="M346" s="215" t="s">
        <v>36</v>
      </c>
      <c r="N346" s="216"/>
      <c r="O346" s="217"/>
      <c r="P346" s="218"/>
      <c r="Q346" s="219"/>
      <c r="R346" s="220"/>
      <c r="S346" s="221"/>
      <c r="T346" s="292"/>
      <c r="U346" s="293"/>
      <c r="V346" s="294"/>
      <c r="W346" s="295" t="e">
        <f t="shared" si="34"/>
        <v>#N/A</v>
      </c>
      <c r="X346" s="296"/>
      <c r="Y346" s="297"/>
      <c r="Z346" s="289"/>
      <c r="AA346" s="211"/>
    </row>
    <row r="347" spans="1:27" ht="32.1" customHeight="1" x14ac:dyDescent="0.2">
      <c r="A347" s="298">
        <v>294</v>
      </c>
      <c r="B347" s="299"/>
      <c r="C347" s="300" t="s">
        <v>890</v>
      </c>
      <c r="D347" s="44" t="s">
        <v>1223</v>
      </c>
      <c r="E347" s="31" t="s">
        <v>45</v>
      </c>
      <c r="F347" s="32" t="s">
        <v>891</v>
      </c>
      <c r="G347" s="154" t="s">
        <v>892</v>
      </c>
      <c r="H347" s="295">
        <v>192.8</v>
      </c>
      <c r="I347" s="302">
        <v>60</v>
      </c>
      <c r="J347" s="140" t="s">
        <v>26</v>
      </c>
      <c r="K347" s="112" t="s">
        <v>26</v>
      </c>
      <c r="L347" s="214" t="s">
        <v>36</v>
      </c>
      <c r="M347" s="215" t="s">
        <v>36</v>
      </c>
      <c r="N347" s="216"/>
      <c r="O347" s="217" t="s">
        <v>869</v>
      </c>
      <c r="P347" s="218"/>
      <c r="Q347" s="219"/>
      <c r="R347" s="220"/>
      <c r="S347" s="221"/>
      <c r="T347" s="292"/>
      <c r="U347" s="293"/>
      <c r="V347" s="294"/>
      <c r="W347" s="295">
        <f t="shared" si="34"/>
        <v>193</v>
      </c>
      <c r="X347" s="296"/>
      <c r="Y347" s="297">
        <f>W347*X347</f>
        <v>0</v>
      </c>
      <c r="Z347" s="303"/>
      <c r="AA347" s="211"/>
    </row>
    <row r="348" spans="1:27" ht="32.1" customHeight="1" x14ac:dyDescent="0.2">
      <c r="A348" s="298"/>
      <c r="B348" s="299"/>
      <c r="C348" s="300"/>
      <c r="D348" s="44" t="s">
        <v>893</v>
      </c>
      <c r="E348" s="2" t="s">
        <v>295</v>
      </c>
      <c r="F348" s="155" t="s">
        <v>894</v>
      </c>
      <c r="G348" s="170" t="s">
        <v>1224</v>
      </c>
      <c r="H348" s="295" t="e">
        <v>#N/A</v>
      </c>
      <c r="I348" s="302"/>
      <c r="J348" s="241" t="s">
        <v>26</v>
      </c>
      <c r="K348" s="112" t="s">
        <v>26</v>
      </c>
      <c r="L348" s="214" t="s">
        <v>36</v>
      </c>
      <c r="M348" s="215" t="s">
        <v>36</v>
      </c>
      <c r="N348" s="216"/>
      <c r="O348" s="217" t="s">
        <v>869</v>
      </c>
      <c r="P348" s="218"/>
      <c r="Q348" s="219"/>
      <c r="R348" s="220"/>
      <c r="S348" s="221"/>
      <c r="T348" s="292"/>
      <c r="U348" s="293"/>
      <c r="V348" s="294"/>
      <c r="W348" s="295" t="e">
        <f t="shared" si="34"/>
        <v>#N/A</v>
      </c>
      <c r="X348" s="296"/>
      <c r="Y348" s="297"/>
      <c r="Z348" s="303"/>
      <c r="AA348" s="211"/>
    </row>
    <row r="349" spans="1:27" ht="32.1" customHeight="1" x14ac:dyDescent="0.2">
      <c r="A349" s="184">
        <v>295</v>
      </c>
      <c r="B349" s="176"/>
      <c r="C349" s="183" t="s">
        <v>895</v>
      </c>
      <c r="D349" s="44" t="s">
        <v>896</v>
      </c>
      <c r="E349" s="2" t="s">
        <v>295</v>
      </c>
      <c r="F349" s="155" t="s">
        <v>897</v>
      </c>
      <c r="G349" s="170" t="s">
        <v>898</v>
      </c>
      <c r="H349" s="151">
        <v>84.4</v>
      </c>
      <c r="I349" s="156">
        <v>128</v>
      </c>
      <c r="J349" s="241" t="s">
        <v>26</v>
      </c>
      <c r="K349" s="112" t="s">
        <v>26</v>
      </c>
      <c r="L349" s="214" t="s">
        <v>436</v>
      </c>
      <c r="M349" s="215" t="s">
        <v>43</v>
      </c>
      <c r="N349" s="216"/>
      <c r="O349" s="217"/>
      <c r="P349" s="218"/>
      <c r="Q349" s="219"/>
      <c r="R349" s="220"/>
      <c r="S349" s="221" t="s">
        <v>55</v>
      </c>
      <c r="T349" s="242"/>
      <c r="U349" s="149"/>
      <c r="V349" s="150"/>
      <c r="W349" s="151">
        <f t="shared" si="34"/>
        <v>84</v>
      </c>
      <c r="X349" s="152"/>
      <c r="Y349" s="153">
        <f t="shared" ref="Y349:Y358" si="36">W349*X349</f>
        <v>0</v>
      </c>
      <c r="Z349" s="158"/>
      <c r="AA349" s="211"/>
    </row>
    <row r="350" spans="1:27" ht="32.1" customHeight="1" x14ac:dyDescent="0.2">
      <c r="A350" s="184">
        <v>296</v>
      </c>
      <c r="B350" s="176"/>
      <c r="C350" s="183" t="s">
        <v>899</v>
      </c>
      <c r="D350" s="44" t="s">
        <v>900</v>
      </c>
      <c r="E350" s="2" t="s">
        <v>57</v>
      </c>
      <c r="F350" s="155" t="s">
        <v>901</v>
      </c>
      <c r="G350" s="170" t="s">
        <v>902</v>
      </c>
      <c r="H350" s="151">
        <v>236</v>
      </c>
      <c r="I350" s="156">
        <v>192</v>
      </c>
      <c r="J350" s="241" t="s">
        <v>26</v>
      </c>
      <c r="K350" s="112" t="s">
        <v>26</v>
      </c>
      <c r="L350" s="214" t="s">
        <v>635</v>
      </c>
      <c r="M350" s="215" t="s">
        <v>43</v>
      </c>
      <c r="N350" s="216"/>
      <c r="O350" s="217"/>
      <c r="P350" s="218"/>
      <c r="Q350" s="219"/>
      <c r="R350" s="220"/>
      <c r="S350" s="221"/>
      <c r="T350" s="242"/>
      <c r="U350" s="149"/>
      <c r="V350" s="150"/>
      <c r="W350" s="151">
        <f t="shared" si="34"/>
        <v>236</v>
      </c>
      <c r="X350" s="152"/>
      <c r="Y350" s="153">
        <f t="shared" si="36"/>
        <v>0</v>
      </c>
      <c r="Z350" s="158"/>
      <c r="AA350" s="211"/>
    </row>
    <row r="351" spans="1:27" ht="32.1" customHeight="1" x14ac:dyDescent="0.2">
      <c r="A351" s="184">
        <v>297</v>
      </c>
      <c r="B351" s="176"/>
      <c r="C351" s="183" t="s">
        <v>903</v>
      </c>
      <c r="D351" s="44" t="s">
        <v>904</v>
      </c>
      <c r="E351" s="2" t="s">
        <v>57</v>
      </c>
      <c r="F351" s="155" t="s">
        <v>905</v>
      </c>
      <c r="G351" s="170" t="s">
        <v>906</v>
      </c>
      <c r="H351" s="151">
        <v>882.40000000000009</v>
      </c>
      <c r="I351" s="156">
        <v>72</v>
      </c>
      <c r="J351" s="241" t="s">
        <v>26</v>
      </c>
      <c r="K351" s="112" t="s">
        <v>26</v>
      </c>
      <c r="L351" s="214" t="s">
        <v>36</v>
      </c>
      <c r="M351" s="215" t="s">
        <v>36</v>
      </c>
      <c r="N351" s="216"/>
      <c r="O351" s="217" t="s">
        <v>869</v>
      </c>
      <c r="P351" s="218"/>
      <c r="Q351" s="219"/>
      <c r="R351" s="220"/>
      <c r="S351" s="221"/>
      <c r="T351" s="242"/>
      <c r="U351" s="149"/>
      <c r="V351" s="150"/>
      <c r="W351" s="151">
        <f t="shared" si="34"/>
        <v>882</v>
      </c>
      <c r="X351" s="152"/>
      <c r="Y351" s="153">
        <f t="shared" si="36"/>
        <v>0</v>
      </c>
      <c r="Z351" s="158"/>
      <c r="AA351" s="211"/>
    </row>
    <row r="352" spans="1:27" ht="32.1" customHeight="1" x14ac:dyDescent="0.2">
      <c r="A352" s="298">
        <v>298</v>
      </c>
      <c r="B352" s="299"/>
      <c r="C352" s="304" t="s">
        <v>907</v>
      </c>
      <c r="D352" s="44" t="s">
        <v>908</v>
      </c>
      <c r="E352" s="2" t="s">
        <v>57</v>
      </c>
      <c r="F352" s="155" t="s">
        <v>909</v>
      </c>
      <c r="G352" s="170" t="s">
        <v>910</v>
      </c>
      <c r="H352" s="295">
        <v>417.6</v>
      </c>
      <c r="I352" s="302">
        <v>96</v>
      </c>
      <c r="J352" s="241" t="s">
        <v>26</v>
      </c>
      <c r="K352" s="112" t="s">
        <v>26</v>
      </c>
      <c r="L352" s="214" t="s">
        <v>36</v>
      </c>
      <c r="M352" s="215" t="s">
        <v>36</v>
      </c>
      <c r="N352" s="216"/>
      <c r="O352" s="217" t="s">
        <v>869</v>
      </c>
      <c r="P352" s="218"/>
      <c r="Q352" s="219"/>
      <c r="R352" s="220"/>
      <c r="S352" s="221"/>
      <c r="T352" s="292"/>
      <c r="U352" s="293"/>
      <c r="V352" s="294"/>
      <c r="W352" s="295">
        <f t="shared" si="34"/>
        <v>418</v>
      </c>
      <c r="X352" s="296"/>
      <c r="Y352" s="297">
        <f t="shared" si="36"/>
        <v>0</v>
      </c>
      <c r="Z352" s="289"/>
      <c r="AA352" s="211"/>
    </row>
    <row r="353" spans="1:27" ht="32.1" customHeight="1" x14ac:dyDescent="0.2">
      <c r="A353" s="298"/>
      <c r="B353" s="299"/>
      <c r="C353" s="304"/>
      <c r="D353" s="44" t="s">
        <v>911</v>
      </c>
      <c r="E353" s="2" t="s">
        <v>295</v>
      </c>
      <c r="F353" s="155" t="s">
        <v>912</v>
      </c>
      <c r="G353" s="170" t="s">
        <v>913</v>
      </c>
      <c r="H353" s="295" t="e">
        <v>#N/A</v>
      </c>
      <c r="I353" s="302"/>
      <c r="J353" s="241" t="s">
        <v>26</v>
      </c>
      <c r="K353" s="112" t="s">
        <v>26</v>
      </c>
      <c r="L353" s="214" t="s">
        <v>36</v>
      </c>
      <c r="M353" s="215" t="s">
        <v>36</v>
      </c>
      <c r="N353" s="216"/>
      <c r="O353" s="217" t="s">
        <v>869</v>
      </c>
      <c r="P353" s="218"/>
      <c r="Q353" s="219"/>
      <c r="R353" s="220"/>
      <c r="S353" s="221"/>
      <c r="T353" s="292"/>
      <c r="U353" s="293"/>
      <c r="V353" s="294"/>
      <c r="W353" s="295" t="e">
        <f t="shared" si="34"/>
        <v>#N/A</v>
      </c>
      <c r="X353" s="296"/>
      <c r="Y353" s="297"/>
      <c r="Z353" s="289"/>
      <c r="AA353" s="211"/>
    </row>
    <row r="354" spans="1:27" ht="32.1" customHeight="1" x14ac:dyDescent="0.2">
      <c r="A354" s="298"/>
      <c r="B354" s="299"/>
      <c r="C354" s="304"/>
      <c r="D354" s="44" t="s">
        <v>914</v>
      </c>
      <c r="E354" s="2" t="s">
        <v>295</v>
      </c>
      <c r="F354" s="155" t="s">
        <v>915</v>
      </c>
      <c r="G354" s="170" t="s">
        <v>916</v>
      </c>
      <c r="H354" s="295" t="e">
        <v>#N/A</v>
      </c>
      <c r="I354" s="302"/>
      <c r="J354" s="241" t="s">
        <v>26</v>
      </c>
      <c r="K354" s="112" t="s">
        <v>26</v>
      </c>
      <c r="L354" s="214" t="s">
        <v>36</v>
      </c>
      <c r="M354" s="215" t="s">
        <v>36</v>
      </c>
      <c r="N354" s="216"/>
      <c r="O354" s="217" t="s">
        <v>869</v>
      </c>
      <c r="P354" s="218"/>
      <c r="Q354" s="219"/>
      <c r="R354" s="220"/>
      <c r="S354" s="221"/>
      <c r="T354" s="292"/>
      <c r="U354" s="293"/>
      <c r="V354" s="294"/>
      <c r="W354" s="295" t="e">
        <f t="shared" si="34"/>
        <v>#N/A</v>
      </c>
      <c r="X354" s="296"/>
      <c r="Y354" s="297"/>
      <c r="Z354" s="289"/>
      <c r="AA354" s="211"/>
    </row>
    <row r="355" spans="1:27" ht="32.1" customHeight="1" x14ac:dyDescent="0.2">
      <c r="A355" s="298"/>
      <c r="B355" s="299"/>
      <c r="C355" s="304"/>
      <c r="D355" s="44" t="s">
        <v>1225</v>
      </c>
      <c r="E355" s="2" t="s">
        <v>45</v>
      </c>
      <c r="F355" s="26" t="s">
        <v>917</v>
      </c>
      <c r="G355" s="23" t="s">
        <v>918</v>
      </c>
      <c r="H355" s="295" t="e">
        <v>#N/A</v>
      </c>
      <c r="I355" s="302"/>
      <c r="J355" s="241" t="s">
        <v>26</v>
      </c>
      <c r="K355" s="112" t="s">
        <v>26</v>
      </c>
      <c r="L355" s="214" t="s">
        <v>36</v>
      </c>
      <c r="M355" s="215" t="s">
        <v>36</v>
      </c>
      <c r="N355" s="216"/>
      <c r="O355" s="217" t="s">
        <v>869</v>
      </c>
      <c r="P355" s="218"/>
      <c r="Q355" s="219"/>
      <c r="R355" s="220"/>
      <c r="S355" s="221"/>
      <c r="T355" s="292"/>
      <c r="U355" s="293"/>
      <c r="V355" s="294"/>
      <c r="W355" s="295" t="e">
        <f t="shared" si="34"/>
        <v>#N/A</v>
      </c>
      <c r="X355" s="296"/>
      <c r="Y355" s="297"/>
      <c r="Z355" s="289"/>
      <c r="AA355" s="211"/>
    </row>
    <row r="356" spans="1:27" ht="32.1" customHeight="1" x14ac:dyDescent="0.2">
      <c r="A356" s="298">
        <v>299</v>
      </c>
      <c r="B356" s="299"/>
      <c r="C356" s="300" t="s">
        <v>919</v>
      </c>
      <c r="D356" s="44" t="s">
        <v>920</v>
      </c>
      <c r="E356" s="2" t="s">
        <v>57</v>
      </c>
      <c r="F356" s="155" t="s">
        <v>921</v>
      </c>
      <c r="G356" s="170" t="s">
        <v>922</v>
      </c>
      <c r="H356" s="295">
        <v>244.4</v>
      </c>
      <c r="I356" s="302">
        <v>96</v>
      </c>
      <c r="J356" s="241" t="s">
        <v>26</v>
      </c>
      <c r="K356" s="112" t="s">
        <v>26</v>
      </c>
      <c r="L356" s="214" t="s">
        <v>36</v>
      </c>
      <c r="M356" s="215" t="s">
        <v>36</v>
      </c>
      <c r="N356" s="216"/>
      <c r="O356" s="217" t="s">
        <v>869</v>
      </c>
      <c r="P356" s="218"/>
      <c r="Q356" s="219"/>
      <c r="R356" s="220"/>
      <c r="S356" s="221"/>
      <c r="T356" s="292"/>
      <c r="U356" s="293"/>
      <c r="V356" s="294"/>
      <c r="W356" s="295">
        <f t="shared" si="34"/>
        <v>244</v>
      </c>
      <c r="X356" s="296"/>
      <c r="Y356" s="297">
        <f t="shared" si="36"/>
        <v>0</v>
      </c>
      <c r="Z356" s="289"/>
      <c r="AA356" s="211"/>
    </row>
    <row r="357" spans="1:27" ht="32.1" customHeight="1" x14ac:dyDescent="0.2">
      <c r="A357" s="298"/>
      <c r="B357" s="299"/>
      <c r="C357" s="300"/>
      <c r="D357" s="54" t="s">
        <v>923</v>
      </c>
      <c r="E357" s="2" t="s">
        <v>295</v>
      </c>
      <c r="F357" s="155" t="s">
        <v>924</v>
      </c>
      <c r="G357" s="170" t="s">
        <v>1226</v>
      </c>
      <c r="H357" s="295" t="e">
        <v>#N/A</v>
      </c>
      <c r="I357" s="302"/>
      <c r="J357" s="241" t="s">
        <v>26</v>
      </c>
      <c r="K357" s="112" t="s">
        <v>26</v>
      </c>
      <c r="L357" s="214" t="s">
        <v>36</v>
      </c>
      <c r="M357" s="215" t="s">
        <v>36</v>
      </c>
      <c r="N357" s="216"/>
      <c r="O357" s="217" t="s">
        <v>869</v>
      </c>
      <c r="P357" s="218"/>
      <c r="Q357" s="219"/>
      <c r="R357" s="220"/>
      <c r="S357" s="221"/>
      <c r="T357" s="292"/>
      <c r="U357" s="293"/>
      <c r="V357" s="294"/>
      <c r="W357" s="295" t="e">
        <f t="shared" si="34"/>
        <v>#N/A</v>
      </c>
      <c r="X357" s="296"/>
      <c r="Y357" s="297"/>
      <c r="Z357" s="289"/>
      <c r="AA357" s="211"/>
    </row>
    <row r="358" spans="1:27" ht="32.1" customHeight="1" x14ac:dyDescent="0.2">
      <c r="A358" s="184">
        <v>300</v>
      </c>
      <c r="B358" s="176"/>
      <c r="C358" s="183" t="s">
        <v>925</v>
      </c>
      <c r="D358" s="44" t="s">
        <v>926</v>
      </c>
      <c r="E358" s="2" t="s">
        <v>37</v>
      </c>
      <c r="F358" s="155" t="s">
        <v>927</v>
      </c>
      <c r="G358" s="170" t="s">
        <v>928</v>
      </c>
      <c r="H358" s="151">
        <v>67.600000000000009</v>
      </c>
      <c r="I358" s="156">
        <v>384</v>
      </c>
      <c r="J358" s="241" t="s">
        <v>26</v>
      </c>
      <c r="K358" s="112" t="s">
        <v>26</v>
      </c>
      <c r="L358" s="214" t="s">
        <v>36</v>
      </c>
      <c r="M358" s="215" t="s">
        <v>36</v>
      </c>
      <c r="N358" s="216"/>
      <c r="O358" s="217" t="s">
        <v>869</v>
      </c>
      <c r="P358" s="218"/>
      <c r="Q358" s="219"/>
      <c r="R358" s="220"/>
      <c r="S358" s="221"/>
      <c r="T358" s="242"/>
      <c r="U358" s="149"/>
      <c r="V358" s="150"/>
      <c r="W358" s="151">
        <f t="shared" si="34"/>
        <v>68</v>
      </c>
      <c r="X358" s="152"/>
      <c r="Y358" s="153">
        <f t="shared" si="36"/>
        <v>0</v>
      </c>
      <c r="Z358" s="158"/>
      <c r="AA358" s="211"/>
    </row>
    <row r="359" spans="1:27" ht="32.1" customHeight="1" x14ac:dyDescent="0.2">
      <c r="A359" s="290" t="str">
        <f>"Potatoes = "&amp;DOLLAR(SUM(Y360:Y382),2)</f>
        <v>Potatoes = $0.00</v>
      </c>
      <c r="B359" s="290"/>
      <c r="C359" s="290"/>
      <c r="D359" s="103"/>
      <c r="E359" s="95"/>
      <c r="F359" s="96"/>
      <c r="G359" s="97"/>
      <c r="H359" s="97"/>
      <c r="I359" s="99"/>
      <c r="J359" s="232"/>
      <c r="K359" s="233"/>
      <c r="L359" s="100"/>
      <c r="M359" s="100"/>
      <c r="N359" s="100"/>
      <c r="O359" s="100"/>
      <c r="P359" s="100"/>
      <c r="Q359" s="100"/>
      <c r="R359" s="100"/>
      <c r="S359" s="101"/>
      <c r="T359" s="234"/>
      <c r="U359" s="235"/>
      <c r="V359" s="99"/>
      <c r="W359" s="98"/>
      <c r="X359" s="236"/>
      <c r="Y359" s="127"/>
      <c r="Z359" s="105"/>
      <c r="AA359" s="211"/>
    </row>
    <row r="360" spans="1:27" ht="32.1" customHeight="1" x14ac:dyDescent="0.2">
      <c r="A360" s="181">
        <v>301</v>
      </c>
      <c r="B360" s="285"/>
      <c r="C360" s="179" t="s">
        <v>929</v>
      </c>
      <c r="D360" s="44" t="s">
        <v>930</v>
      </c>
      <c r="E360" s="31" t="s">
        <v>29</v>
      </c>
      <c r="F360" s="81" t="s">
        <v>931</v>
      </c>
      <c r="G360" s="86" t="s">
        <v>1227</v>
      </c>
      <c r="H360" s="151">
        <v>48</v>
      </c>
      <c r="I360" s="156">
        <v>13.5</v>
      </c>
      <c r="J360" s="241" t="s">
        <v>26</v>
      </c>
      <c r="K360" s="112" t="s">
        <v>26</v>
      </c>
      <c r="L360" s="214"/>
      <c r="M360" s="215"/>
      <c r="N360" s="216"/>
      <c r="O360" s="217"/>
      <c r="P360" s="218" t="s">
        <v>800</v>
      </c>
      <c r="Q360" s="219"/>
      <c r="R360" s="220"/>
      <c r="S360" s="221"/>
      <c r="T360" s="253"/>
      <c r="U360" s="169"/>
      <c r="V360" s="150"/>
      <c r="W360" s="151">
        <f t="shared" ref="W360:W382" si="37">ROUND(IF(ISBLANK(V360)=TRUE,H360,(H360*I360)/V360),0)</f>
        <v>48</v>
      </c>
      <c r="X360" s="163"/>
      <c r="Y360" s="164">
        <f t="shared" ref="Y360:Y382" si="38">W360*X360</f>
        <v>0</v>
      </c>
      <c r="Z360" s="158"/>
      <c r="AA360" s="211"/>
    </row>
    <row r="361" spans="1:27" ht="32.1" customHeight="1" x14ac:dyDescent="0.2">
      <c r="A361" s="184">
        <v>302</v>
      </c>
      <c r="B361" s="176"/>
      <c r="C361" s="183" t="s">
        <v>932</v>
      </c>
      <c r="D361" s="44" t="s">
        <v>933</v>
      </c>
      <c r="E361" s="36"/>
      <c r="F361" s="32" t="s">
        <v>934</v>
      </c>
      <c r="G361" s="154" t="s">
        <v>935</v>
      </c>
      <c r="H361" s="161">
        <v>117.2</v>
      </c>
      <c r="I361" s="165">
        <v>18</v>
      </c>
      <c r="J361" s="241" t="s">
        <v>26</v>
      </c>
      <c r="K361" s="112" t="s">
        <v>26</v>
      </c>
      <c r="L361" s="267"/>
      <c r="M361" s="224"/>
      <c r="N361" s="225"/>
      <c r="O361" s="226"/>
      <c r="P361" s="218" t="s">
        <v>800</v>
      </c>
      <c r="Q361" s="219"/>
      <c r="R361" s="220"/>
      <c r="S361" s="221"/>
      <c r="T361" s="242"/>
      <c r="U361" s="157"/>
      <c r="V361" s="160"/>
      <c r="W361" s="161">
        <f t="shared" si="37"/>
        <v>117</v>
      </c>
      <c r="X361" s="152"/>
      <c r="Y361" s="162">
        <f t="shared" si="38"/>
        <v>0</v>
      </c>
      <c r="Z361" s="114"/>
      <c r="AA361" s="211"/>
    </row>
    <row r="362" spans="1:27" ht="32.1" customHeight="1" x14ac:dyDescent="0.2">
      <c r="A362" s="90">
        <v>303</v>
      </c>
      <c r="B362" s="111"/>
      <c r="C362" s="91" t="s">
        <v>936</v>
      </c>
      <c r="D362" s="44" t="s">
        <v>937</v>
      </c>
      <c r="E362" s="31" t="s">
        <v>108</v>
      </c>
      <c r="F362" s="26" t="s">
        <v>938</v>
      </c>
      <c r="G362" s="86" t="s">
        <v>939</v>
      </c>
      <c r="H362" s="151">
        <v>96</v>
      </c>
      <c r="I362" s="156">
        <v>15</v>
      </c>
      <c r="J362" s="241" t="s">
        <v>26</v>
      </c>
      <c r="K362" s="112" t="s">
        <v>26</v>
      </c>
      <c r="L362" s="214"/>
      <c r="M362" s="215"/>
      <c r="N362" s="216"/>
      <c r="O362" s="217"/>
      <c r="P362" s="218" t="s">
        <v>800</v>
      </c>
      <c r="Q362" s="219"/>
      <c r="R362" s="220"/>
      <c r="S362" s="221"/>
      <c r="T362" s="253"/>
      <c r="U362" s="169"/>
      <c r="V362" s="150"/>
      <c r="W362" s="151">
        <f t="shared" si="37"/>
        <v>96</v>
      </c>
      <c r="X362" s="163"/>
      <c r="Y362" s="164">
        <f t="shared" si="38"/>
        <v>0</v>
      </c>
      <c r="Z362" s="158"/>
      <c r="AA362" s="211"/>
    </row>
    <row r="363" spans="1:27" ht="32.1" customHeight="1" x14ac:dyDescent="0.2">
      <c r="A363" s="298">
        <v>304</v>
      </c>
      <c r="B363" s="299"/>
      <c r="C363" s="300" t="s">
        <v>940</v>
      </c>
      <c r="D363" s="44" t="s">
        <v>941</v>
      </c>
      <c r="E363" s="2"/>
      <c r="F363" s="155" t="s">
        <v>942</v>
      </c>
      <c r="G363" s="154" t="s">
        <v>943</v>
      </c>
      <c r="H363" s="295">
        <v>486.8</v>
      </c>
      <c r="I363" s="302">
        <v>27</v>
      </c>
      <c r="J363" s="241" t="s">
        <v>26</v>
      </c>
      <c r="K363" s="112" t="s">
        <v>26</v>
      </c>
      <c r="L363" s="214"/>
      <c r="M363" s="215"/>
      <c r="N363" s="216"/>
      <c r="O363" s="217"/>
      <c r="P363" s="218" t="s">
        <v>800</v>
      </c>
      <c r="Q363" s="219"/>
      <c r="R363" s="220"/>
      <c r="S363" s="221"/>
      <c r="T363" s="292"/>
      <c r="U363" s="305"/>
      <c r="V363" s="294"/>
      <c r="W363" s="295">
        <f t="shared" si="37"/>
        <v>487</v>
      </c>
      <c r="X363" s="296"/>
      <c r="Y363" s="297">
        <f t="shared" si="38"/>
        <v>0</v>
      </c>
      <c r="Z363" s="303"/>
      <c r="AA363" s="211"/>
    </row>
    <row r="364" spans="1:27" ht="32.1" customHeight="1" x14ac:dyDescent="0.2">
      <c r="A364" s="298"/>
      <c r="B364" s="299"/>
      <c r="C364" s="300"/>
      <c r="D364" s="44" t="s">
        <v>944</v>
      </c>
      <c r="E364" s="31" t="s">
        <v>295</v>
      </c>
      <c r="F364" s="32" t="s">
        <v>942</v>
      </c>
      <c r="G364" s="154" t="s">
        <v>945</v>
      </c>
      <c r="H364" s="295" t="e">
        <v>#N/A</v>
      </c>
      <c r="I364" s="302"/>
      <c r="J364" s="241" t="s">
        <v>26</v>
      </c>
      <c r="K364" s="112" t="s">
        <v>26</v>
      </c>
      <c r="L364" s="214"/>
      <c r="M364" s="215"/>
      <c r="N364" s="216"/>
      <c r="O364" s="217"/>
      <c r="P364" s="218" t="s">
        <v>800</v>
      </c>
      <c r="Q364" s="219"/>
      <c r="R364" s="220"/>
      <c r="S364" s="221"/>
      <c r="T364" s="292"/>
      <c r="U364" s="293"/>
      <c r="V364" s="294"/>
      <c r="W364" s="295"/>
      <c r="X364" s="296"/>
      <c r="Y364" s="297"/>
      <c r="Z364" s="303"/>
      <c r="AA364" s="211"/>
    </row>
    <row r="365" spans="1:27" ht="32.1" customHeight="1" x14ac:dyDescent="0.2">
      <c r="A365" s="184">
        <v>305</v>
      </c>
      <c r="B365" s="176"/>
      <c r="C365" s="183" t="s">
        <v>946</v>
      </c>
      <c r="D365" s="44" t="s">
        <v>947</v>
      </c>
      <c r="E365" s="31" t="s">
        <v>295</v>
      </c>
      <c r="F365" s="155" t="s">
        <v>621</v>
      </c>
      <c r="G365" s="170" t="s">
        <v>948</v>
      </c>
      <c r="H365" s="151">
        <v>739.2</v>
      </c>
      <c r="I365" s="156">
        <v>30</v>
      </c>
      <c r="J365" s="241" t="s">
        <v>26</v>
      </c>
      <c r="K365" s="112" t="s">
        <v>26</v>
      </c>
      <c r="L365" s="214"/>
      <c r="M365" s="215"/>
      <c r="N365" s="216"/>
      <c r="O365" s="217"/>
      <c r="P365" s="218" t="s">
        <v>800</v>
      </c>
      <c r="Q365" s="219"/>
      <c r="R365" s="220"/>
      <c r="S365" s="221" t="s">
        <v>26</v>
      </c>
      <c r="T365" s="242"/>
      <c r="U365" s="149"/>
      <c r="V365" s="150"/>
      <c r="W365" s="151">
        <f t="shared" si="37"/>
        <v>739</v>
      </c>
      <c r="X365" s="152"/>
      <c r="Y365" s="153">
        <f t="shared" si="38"/>
        <v>0</v>
      </c>
      <c r="Z365" s="158"/>
      <c r="AA365" s="211"/>
    </row>
    <row r="366" spans="1:27" ht="32.1" customHeight="1" x14ac:dyDescent="0.2">
      <c r="A366" s="298">
        <v>306</v>
      </c>
      <c r="B366" s="299"/>
      <c r="C366" s="300" t="s">
        <v>949</v>
      </c>
      <c r="D366" s="54" t="s">
        <v>950</v>
      </c>
      <c r="E366" s="2"/>
      <c r="F366" s="32" t="s">
        <v>942</v>
      </c>
      <c r="G366" s="154" t="s">
        <v>951</v>
      </c>
      <c r="H366" s="295">
        <v>206.4</v>
      </c>
      <c r="I366" s="302">
        <v>27</v>
      </c>
      <c r="J366" s="241" t="s">
        <v>26</v>
      </c>
      <c r="K366" s="112" t="s">
        <v>26</v>
      </c>
      <c r="L366" s="214"/>
      <c r="M366" s="215"/>
      <c r="N366" s="216"/>
      <c r="O366" s="217"/>
      <c r="P366" s="218" t="s">
        <v>800</v>
      </c>
      <c r="Q366" s="219"/>
      <c r="R366" s="220"/>
      <c r="S366" s="221"/>
      <c r="T366" s="292"/>
      <c r="U366" s="305"/>
      <c r="V366" s="294"/>
      <c r="W366" s="295">
        <f t="shared" si="37"/>
        <v>206</v>
      </c>
      <c r="X366" s="296"/>
      <c r="Y366" s="297">
        <f t="shared" si="38"/>
        <v>0</v>
      </c>
      <c r="Z366" s="289"/>
      <c r="AA366" s="211"/>
    </row>
    <row r="367" spans="1:27" ht="32.1" customHeight="1" x14ac:dyDescent="0.2">
      <c r="A367" s="298"/>
      <c r="B367" s="299"/>
      <c r="C367" s="300"/>
      <c r="D367" s="54" t="s">
        <v>952</v>
      </c>
      <c r="E367" s="31" t="s">
        <v>295</v>
      </c>
      <c r="F367" s="32" t="s">
        <v>621</v>
      </c>
      <c r="G367" s="154" t="s">
        <v>953</v>
      </c>
      <c r="H367" s="295" t="e">
        <v>#N/A</v>
      </c>
      <c r="I367" s="302"/>
      <c r="J367" s="241" t="s">
        <v>26</v>
      </c>
      <c r="K367" s="112" t="s">
        <v>26</v>
      </c>
      <c r="L367" s="214"/>
      <c r="M367" s="215"/>
      <c r="N367" s="216"/>
      <c r="O367" s="217"/>
      <c r="P367" s="218" t="s">
        <v>800</v>
      </c>
      <c r="Q367" s="219"/>
      <c r="R367" s="220"/>
      <c r="S367" s="221"/>
      <c r="T367" s="292"/>
      <c r="U367" s="293"/>
      <c r="V367" s="294"/>
      <c r="W367" s="295"/>
      <c r="X367" s="296"/>
      <c r="Y367" s="297"/>
      <c r="Z367" s="289"/>
      <c r="AA367" s="211"/>
    </row>
    <row r="368" spans="1:27" ht="32.1" customHeight="1" x14ac:dyDescent="0.2">
      <c r="A368" s="184">
        <v>307</v>
      </c>
      <c r="B368" s="176"/>
      <c r="C368" s="183" t="s">
        <v>954</v>
      </c>
      <c r="D368" s="44" t="s">
        <v>955</v>
      </c>
      <c r="E368" s="31" t="s">
        <v>108</v>
      </c>
      <c r="F368" s="32" t="s">
        <v>472</v>
      </c>
      <c r="G368" s="154" t="s">
        <v>956</v>
      </c>
      <c r="H368" s="151">
        <v>218</v>
      </c>
      <c r="I368" s="156">
        <v>24</v>
      </c>
      <c r="J368" s="241" t="s">
        <v>26</v>
      </c>
      <c r="K368" s="112" t="s">
        <v>26</v>
      </c>
      <c r="L368" s="214"/>
      <c r="M368" s="215"/>
      <c r="N368" s="216"/>
      <c r="O368" s="217"/>
      <c r="P368" s="218" t="s">
        <v>800</v>
      </c>
      <c r="Q368" s="219"/>
      <c r="R368" s="220"/>
      <c r="S368" s="221"/>
      <c r="T368" s="223"/>
      <c r="U368" s="149"/>
      <c r="V368" s="150"/>
      <c r="W368" s="151">
        <f t="shared" si="37"/>
        <v>218</v>
      </c>
      <c r="X368" s="157"/>
      <c r="Y368" s="153">
        <f>W368*X368</f>
        <v>0</v>
      </c>
      <c r="Z368" s="148"/>
      <c r="AA368" s="211"/>
    </row>
    <row r="369" spans="1:27" ht="32.1" customHeight="1" x14ac:dyDescent="0.2">
      <c r="A369" s="184">
        <v>308</v>
      </c>
      <c r="B369" s="176"/>
      <c r="C369" s="183" t="s">
        <v>957</v>
      </c>
      <c r="D369" s="54" t="s">
        <v>958</v>
      </c>
      <c r="E369" s="31" t="s">
        <v>295</v>
      </c>
      <c r="F369" s="32" t="s">
        <v>104</v>
      </c>
      <c r="G369" s="154" t="s">
        <v>959</v>
      </c>
      <c r="H369" s="151">
        <v>240</v>
      </c>
      <c r="I369" s="156">
        <v>30</v>
      </c>
      <c r="J369" s="241" t="s">
        <v>26</v>
      </c>
      <c r="K369" s="112" t="s">
        <v>26</v>
      </c>
      <c r="L369" s="214"/>
      <c r="M369" s="215"/>
      <c r="N369" s="216"/>
      <c r="O369" s="217"/>
      <c r="P369" s="218" t="s">
        <v>800</v>
      </c>
      <c r="Q369" s="219"/>
      <c r="R369" s="220"/>
      <c r="S369" s="221"/>
      <c r="T369" s="242"/>
      <c r="U369" s="149"/>
      <c r="V369" s="150"/>
      <c r="W369" s="151">
        <f t="shared" si="37"/>
        <v>240</v>
      </c>
      <c r="X369" s="152"/>
      <c r="Y369" s="153">
        <f>W369*X369</f>
        <v>0</v>
      </c>
      <c r="Z369" s="148"/>
      <c r="AA369" s="211"/>
    </row>
    <row r="370" spans="1:27" ht="32.1" customHeight="1" x14ac:dyDescent="0.2">
      <c r="A370" s="184">
        <v>309</v>
      </c>
      <c r="B370" s="176"/>
      <c r="C370" s="183" t="s">
        <v>960</v>
      </c>
      <c r="D370" s="44" t="s">
        <v>961</v>
      </c>
      <c r="E370" s="31" t="s">
        <v>108</v>
      </c>
      <c r="F370" s="155" t="s">
        <v>962</v>
      </c>
      <c r="G370" s="154" t="s">
        <v>963</v>
      </c>
      <c r="H370" s="151">
        <v>452.8</v>
      </c>
      <c r="I370" s="156">
        <v>240</v>
      </c>
      <c r="J370" s="241" t="s">
        <v>26</v>
      </c>
      <c r="K370" s="112" t="s">
        <v>26</v>
      </c>
      <c r="L370" s="214"/>
      <c r="M370" s="215"/>
      <c r="N370" s="216"/>
      <c r="O370" s="217"/>
      <c r="P370" s="218" t="s">
        <v>800</v>
      </c>
      <c r="Q370" s="219"/>
      <c r="R370" s="220"/>
      <c r="S370" s="221"/>
      <c r="T370" s="242"/>
      <c r="U370" s="157"/>
      <c r="V370" s="150"/>
      <c r="W370" s="151">
        <f t="shared" si="37"/>
        <v>453</v>
      </c>
      <c r="X370" s="152"/>
      <c r="Y370" s="153">
        <f t="shared" si="38"/>
        <v>0</v>
      </c>
      <c r="Z370" s="148"/>
      <c r="AA370" s="211"/>
    </row>
    <row r="371" spans="1:27" ht="32.1" customHeight="1" x14ac:dyDescent="0.2">
      <c r="A371" s="184">
        <v>310</v>
      </c>
      <c r="B371" s="176"/>
      <c r="C371" s="183" t="s">
        <v>964</v>
      </c>
      <c r="D371" s="44" t="s">
        <v>965</v>
      </c>
      <c r="E371" s="31" t="s">
        <v>295</v>
      </c>
      <c r="F371" s="32" t="s">
        <v>621</v>
      </c>
      <c r="G371" s="154" t="s">
        <v>963</v>
      </c>
      <c r="H371" s="151">
        <v>97.600000000000009</v>
      </c>
      <c r="I371" s="156">
        <v>30</v>
      </c>
      <c r="J371" s="138" t="s">
        <v>26</v>
      </c>
      <c r="K371" s="112" t="s">
        <v>26</v>
      </c>
      <c r="L371" s="214"/>
      <c r="M371" s="215"/>
      <c r="N371" s="216"/>
      <c r="O371" s="217"/>
      <c r="P371" s="218" t="s">
        <v>800</v>
      </c>
      <c r="Q371" s="219"/>
      <c r="R371" s="220"/>
      <c r="S371" s="221"/>
      <c r="T371" s="242"/>
      <c r="U371" s="157"/>
      <c r="V371" s="150"/>
      <c r="W371" s="151">
        <f t="shared" si="37"/>
        <v>98</v>
      </c>
      <c r="X371" s="152"/>
      <c r="Y371" s="153">
        <f t="shared" si="38"/>
        <v>0</v>
      </c>
      <c r="Z371" s="148"/>
      <c r="AA371" s="211"/>
    </row>
    <row r="372" spans="1:27" ht="32.1" customHeight="1" x14ac:dyDescent="0.2">
      <c r="A372" s="184">
        <v>311</v>
      </c>
      <c r="B372" s="176"/>
      <c r="C372" s="188" t="s">
        <v>966</v>
      </c>
      <c r="D372" s="44" t="s">
        <v>967</v>
      </c>
      <c r="E372" s="31" t="s">
        <v>29</v>
      </c>
      <c r="F372" s="32" t="s">
        <v>1228</v>
      </c>
      <c r="G372" s="154" t="s">
        <v>968</v>
      </c>
      <c r="H372" s="151">
        <v>167.60000000000002</v>
      </c>
      <c r="I372" s="156">
        <v>12</v>
      </c>
      <c r="J372" s="241" t="s">
        <v>26</v>
      </c>
      <c r="K372" s="112" t="s">
        <v>26</v>
      </c>
      <c r="L372" s="214"/>
      <c r="M372" s="215"/>
      <c r="N372" s="216"/>
      <c r="O372" s="217"/>
      <c r="P372" s="218" t="s">
        <v>800</v>
      </c>
      <c r="Q372" s="219"/>
      <c r="R372" s="220"/>
      <c r="S372" s="221"/>
      <c r="T372" s="223"/>
      <c r="U372" s="149"/>
      <c r="V372" s="150"/>
      <c r="W372" s="151">
        <f t="shared" si="37"/>
        <v>168</v>
      </c>
      <c r="X372" s="157"/>
      <c r="Y372" s="153">
        <f t="shared" si="38"/>
        <v>0</v>
      </c>
      <c r="Z372" s="148"/>
      <c r="AA372" s="211"/>
    </row>
    <row r="373" spans="1:27" ht="32.1" customHeight="1" x14ac:dyDescent="0.2">
      <c r="A373" s="184">
        <v>312</v>
      </c>
      <c r="B373" s="176"/>
      <c r="C373" s="183" t="s">
        <v>969</v>
      </c>
      <c r="D373" s="44" t="s">
        <v>970</v>
      </c>
      <c r="E373" s="2" t="s">
        <v>295</v>
      </c>
      <c r="F373" s="155" t="s">
        <v>104</v>
      </c>
      <c r="G373" s="170" t="s">
        <v>971</v>
      </c>
      <c r="H373" s="151">
        <v>706</v>
      </c>
      <c r="I373" s="156">
        <v>30</v>
      </c>
      <c r="J373" s="241" t="s">
        <v>26</v>
      </c>
      <c r="K373" s="112" t="s">
        <v>26</v>
      </c>
      <c r="L373" s="214"/>
      <c r="M373" s="215"/>
      <c r="N373" s="216"/>
      <c r="O373" s="217"/>
      <c r="P373" s="218" t="s">
        <v>800</v>
      </c>
      <c r="Q373" s="219"/>
      <c r="R373" s="220"/>
      <c r="S373" s="221" t="s">
        <v>26</v>
      </c>
      <c r="T373" s="242"/>
      <c r="U373" s="149"/>
      <c r="V373" s="150"/>
      <c r="W373" s="151">
        <f t="shared" si="37"/>
        <v>706</v>
      </c>
      <c r="X373" s="157"/>
      <c r="Y373" s="153">
        <f t="shared" si="38"/>
        <v>0</v>
      </c>
      <c r="Z373" s="148"/>
      <c r="AA373" s="211"/>
    </row>
    <row r="374" spans="1:27" ht="32.1" customHeight="1" x14ac:dyDescent="0.2">
      <c r="A374" s="184">
        <v>313</v>
      </c>
      <c r="B374" s="176"/>
      <c r="C374" s="183" t="s">
        <v>972</v>
      </c>
      <c r="D374" s="44" t="s">
        <v>973</v>
      </c>
      <c r="E374" s="2" t="s">
        <v>295</v>
      </c>
      <c r="F374" s="155" t="s">
        <v>472</v>
      </c>
      <c r="G374" s="170" t="s">
        <v>974</v>
      </c>
      <c r="H374" s="151">
        <v>354.8</v>
      </c>
      <c r="I374" s="156">
        <v>24</v>
      </c>
      <c r="J374" s="241" t="s">
        <v>26</v>
      </c>
      <c r="K374" s="112" t="s">
        <v>26</v>
      </c>
      <c r="L374" s="214"/>
      <c r="M374" s="215"/>
      <c r="N374" s="216"/>
      <c r="O374" s="217"/>
      <c r="P374" s="218" t="s">
        <v>800</v>
      </c>
      <c r="Q374" s="219"/>
      <c r="R374" s="220"/>
      <c r="S374" s="221" t="s">
        <v>26</v>
      </c>
      <c r="T374" s="242"/>
      <c r="U374" s="149"/>
      <c r="V374" s="150"/>
      <c r="W374" s="151">
        <f t="shared" si="37"/>
        <v>355</v>
      </c>
      <c r="X374" s="152"/>
      <c r="Y374" s="153">
        <f t="shared" si="38"/>
        <v>0</v>
      </c>
      <c r="Z374" s="148"/>
      <c r="AA374" s="211"/>
    </row>
    <row r="375" spans="1:27" ht="32.1" customHeight="1" x14ac:dyDescent="0.2">
      <c r="A375" s="298">
        <v>314</v>
      </c>
      <c r="B375" s="299"/>
      <c r="C375" s="300" t="s">
        <v>975</v>
      </c>
      <c r="D375" s="44" t="s">
        <v>976</v>
      </c>
      <c r="E375" s="2" t="s">
        <v>295</v>
      </c>
      <c r="F375" s="155" t="s">
        <v>621</v>
      </c>
      <c r="G375" s="22" t="s">
        <v>977</v>
      </c>
      <c r="H375" s="295">
        <v>205.20000000000002</v>
      </c>
      <c r="I375" s="302">
        <v>27</v>
      </c>
      <c r="J375" s="241" t="s">
        <v>26</v>
      </c>
      <c r="K375" s="112" t="s">
        <v>26</v>
      </c>
      <c r="L375" s="214"/>
      <c r="M375" s="215"/>
      <c r="N375" s="216"/>
      <c r="O375" s="217"/>
      <c r="P375" s="218" t="s">
        <v>800</v>
      </c>
      <c r="Q375" s="219"/>
      <c r="R375" s="220"/>
      <c r="S375" s="221"/>
      <c r="T375" s="292"/>
      <c r="U375" s="293"/>
      <c r="V375" s="294"/>
      <c r="W375" s="295">
        <f t="shared" si="37"/>
        <v>205</v>
      </c>
      <c r="X375" s="296"/>
      <c r="Y375" s="297">
        <f t="shared" si="38"/>
        <v>0</v>
      </c>
      <c r="Z375" s="289"/>
      <c r="AA375" s="211"/>
    </row>
    <row r="376" spans="1:27" ht="32.1" customHeight="1" x14ac:dyDescent="0.2">
      <c r="A376" s="298"/>
      <c r="B376" s="299"/>
      <c r="C376" s="300"/>
      <c r="D376" s="54" t="s">
        <v>978</v>
      </c>
      <c r="E376" s="2" t="s">
        <v>29</v>
      </c>
      <c r="F376" s="155" t="s">
        <v>942</v>
      </c>
      <c r="G376" s="22" t="s">
        <v>979</v>
      </c>
      <c r="H376" s="295" t="e">
        <v>#N/A</v>
      </c>
      <c r="I376" s="302"/>
      <c r="J376" s="241" t="s">
        <v>26</v>
      </c>
      <c r="K376" s="112" t="s">
        <v>26</v>
      </c>
      <c r="L376" s="214"/>
      <c r="M376" s="215"/>
      <c r="N376" s="216"/>
      <c r="O376" s="217"/>
      <c r="P376" s="218" t="s">
        <v>800</v>
      </c>
      <c r="Q376" s="219"/>
      <c r="R376" s="220"/>
      <c r="S376" s="221"/>
      <c r="T376" s="292"/>
      <c r="U376" s="293"/>
      <c r="V376" s="294"/>
      <c r="W376" s="295" t="e">
        <f t="shared" si="37"/>
        <v>#N/A</v>
      </c>
      <c r="X376" s="296"/>
      <c r="Y376" s="297"/>
      <c r="Z376" s="289"/>
      <c r="AA376" s="211"/>
    </row>
    <row r="377" spans="1:27" ht="32.1" customHeight="1" x14ac:dyDescent="0.2">
      <c r="A377" s="298"/>
      <c r="B377" s="299"/>
      <c r="C377" s="300"/>
      <c r="D377" s="54" t="s">
        <v>980</v>
      </c>
      <c r="E377" s="2"/>
      <c r="F377" s="155" t="s">
        <v>942</v>
      </c>
      <c r="G377" s="76" t="s">
        <v>981</v>
      </c>
      <c r="H377" s="295" t="e">
        <v>#N/A</v>
      </c>
      <c r="I377" s="302"/>
      <c r="J377" s="241" t="s">
        <v>26</v>
      </c>
      <c r="K377" s="112" t="s">
        <v>26</v>
      </c>
      <c r="L377" s="214"/>
      <c r="M377" s="215"/>
      <c r="N377" s="216"/>
      <c r="O377" s="217"/>
      <c r="P377" s="218" t="s">
        <v>800</v>
      </c>
      <c r="Q377" s="219"/>
      <c r="R377" s="220"/>
      <c r="S377" s="221"/>
      <c r="T377" s="292"/>
      <c r="U377" s="293"/>
      <c r="V377" s="294"/>
      <c r="W377" s="295" t="e">
        <f t="shared" si="37"/>
        <v>#N/A</v>
      </c>
      <c r="X377" s="296"/>
      <c r="Y377" s="297"/>
      <c r="Z377" s="289"/>
      <c r="AA377" s="211"/>
    </row>
    <row r="378" spans="1:27" ht="32.1" customHeight="1" x14ac:dyDescent="0.2">
      <c r="A378" s="184">
        <v>315</v>
      </c>
      <c r="B378" s="176"/>
      <c r="C378" s="183" t="s">
        <v>982</v>
      </c>
      <c r="D378" s="44" t="s">
        <v>983</v>
      </c>
      <c r="E378" s="31" t="s">
        <v>295</v>
      </c>
      <c r="F378" s="155" t="s">
        <v>621</v>
      </c>
      <c r="G378" s="170"/>
      <c r="H378" s="151">
        <v>348</v>
      </c>
      <c r="I378" s="156">
        <v>30</v>
      </c>
      <c r="J378" s="241" t="s">
        <v>26</v>
      </c>
      <c r="K378" s="112" t="s">
        <v>26</v>
      </c>
      <c r="L378" s="214"/>
      <c r="M378" s="215"/>
      <c r="N378" s="216"/>
      <c r="O378" s="217"/>
      <c r="P378" s="218" t="s">
        <v>800</v>
      </c>
      <c r="Q378" s="219"/>
      <c r="R378" s="220"/>
      <c r="S378" s="221" t="s">
        <v>26</v>
      </c>
      <c r="T378" s="242"/>
      <c r="U378" s="157"/>
      <c r="V378" s="150"/>
      <c r="W378" s="151">
        <f t="shared" si="37"/>
        <v>348</v>
      </c>
      <c r="X378" s="152"/>
      <c r="Y378" s="153">
        <f t="shared" si="38"/>
        <v>0</v>
      </c>
      <c r="Z378" s="158"/>
      <c r="AA378" s="211"/>
    </row>
    <row r="379" spans="1:27" ht="32.1" customHeight="1" x14ac:dyDescent="0.2">
      <c r="A379" s="184">
        <v>316</v>
      </c>
      <c r="B379" s="176"/>
      <c r="C379" s="183" t="s">
        <v>984</v>
      </c>
      <c r="D379" s="44" t="s">
        <v>985</v>
      </c>
      <c r="E379" s="31" t="s">
        <v>108</v>
      </c>
      <c r="F379" s="155" t="s">
        <v>431</v>
      </c>
      <c r="G379" s="154" t="s">
        <v>986</v>
      </c>
      <c r="H379" s="151">
        <v>374</v>
      </c>
      <c r="I379" s="156">
        <v>15</v>
      </c>
      <c r="J379" s="241" t="s">
        <v>26</v>
      </c>
      <c r="K379" s="112" t="s">
        <v>26</v>
      </c>
      <c r="L379" s="214"/>
      <c r="M379" s="215"/>
      <c r="N379" s="216"/>
      <c r="O379" s="217" t="s">
        <v>800</v>
      </c>
      <c r="P379" s="218"/>
      <c r="Q379" s="219"/>
      <c r="R379" s="220"/>
      <c r="S379" s="221" t="s">
        <v>26</v>
      </c>
      <c r="T379" s="242"/>
      <c r="U379" s="157"/>
      <c r="V379" s="150"/>
      <c r="W379" s="151">
        <f t="shared" si="37"/>
        <v>374</v>
      </c>
      <c r="X379" s="152"/>
      <c r="Y379" s="153">
        <f t="shared" si="38"/>
        <v>0</v>
      </c>
      <c r="Z379" s="114"/>
      <c r="AA379" s="211"/>
    </row>
    <row r="380" spans="1:27" ht="32.1" customHeight="1" x14ac:dyDescent="0.2">
      <c r="A380" s="298">
        <v>317</v>
      </c>
      <c r="B380" s="299"/>
      <c r="C380" s="300" t="s">
        <v>987</v>
      </c>
      <c r="D380" s="54" t="s">
        <v>988</v>
      </c>
      <c r="E380" s="31" t="s">
        <v>108</v>
      </c>
      <c r="F380" s="301" t="s">
        <v>431</v>
      </c>
      <c r="G380" s="154" t="s">
        <v>989</v>
      </c>
      <c r="H380" s="295">
        <v>242.8</v>
      </c>
      <c r="I380" s="302">
        <v>15</v>
      </c>
      <c r="J380" s="140" t="s">
        <v>26</v>
      </c>
      <c r="K380" s="112" t="s">
        <v>26</v>
      </c>
      <c r="L380" s="214"/>
      <c r="M380" s="215"/>
      <c r="N380" s="216"/>
      <c r="O380" s="217" t="s">
        <v>800</v>
      </c>
      <c r="P380" s="218"/>
      <c r="Q380" s="219"/>
      <c r="R380" s="220"/>
      <c r="S380" s="221"/>
      <c r="T380" s="292"/>
      <c r="U380" s="293"/>
      <c r="V380" s="294"/>
      <c r="W380" s="295">
        <f t="shared" si="37"/>
        <v>243</v>
      </c>
      <c r="X380" s="296"/>
      <c r="Y380" s="297">
        <f t="shared" si="38"/>
        <v>0</v>
      </c>
      <c r="Z380" s="289"/>
      <c r="AA380" s="211"/>
    </row>
    <row r="381" spans="1:27" ht="32.1" customHeight="1" x14ac:dyDescent="0.2">
      <c r="A381" s="298"/>
      <c r="B381" s="299"/>
      <c r="C381" s="300"/>
      <c r="D381" s="44" t="s">
        <v>990</v>
      </c>
      <c r="E381" s="2" t="s">
        <v>295</v>
      </c>
      <c r="F381" s="301"/>
      <c r="G381" s="170" t="s">
        <v>991</v>
      </c>
      <c r="H381" s="295" t="e">
        <v>#N/A</v>
      </c>
      <c r="I381" s="302"/>
      <c r="J381" s="252" t="s">
        <v>26</v>
      </c>
      <c r="K381" s="112" t="s">
        <v>26</v>
      </c>
      <c r="L381" s="214"/>
      <c r="M381" s="215"/>
      <c r="N381" s="216"/>
      <c r="O381" s="217" t="s">
        <v>800</v>
      </c>
      <c r="P381" s="218"/>
      <c r="Q381" s="219"/>
      <c r="R381" s="220"/>
      <c r="S381" s="221" t="s">
        <v>26</v>
      </c>
      <c r="T381" s="292"/>
      <c r="U381" s="293"/>
      <c r="V381" s="294"/>
      <c r="W381" s="295" t="e">
        <f t="shared" si="37"/>
        <v>#N/A</v>
      </c>
      <c r="X381" s="296"/>
      <c r="Y381" s="297"/>
      <c r="Z381" s="289"/>
      <c r="AA381" s="211"/>
    </row>
    <row r="382" spans="1:27" ht="32.1" customHeight="1" x14ac:dyDescent="0.2">
      <c r="A382" s="184">
        <v>318</v>
      </c>
      <c r="B382" s="176"/>
      <c r="C382" s="183" t="s">
        <v>992</v>
      </c>
      <c r="D382" s="44" t="s">
        <v>993</v>
      </c>
      <c r="E382" s="2" t="s">
        <v>295</v>
      </c>
      <c r="F382" s="155" t="s">
        <v>104</v>
      </c>
      <c r="G382" s="170" t="s">
        <v>994</v>
      </c>
      <c r="H382" s="151">
        <v>530</v>
      </c>
      <c r="I382" s="156">
        <v>30</v>
      </c>
      <c r="J382" s="241" t="s">
        <v>26</v>
      </c>
      <c r="K382" s="112" t="s">
        <v>26</v>
      </c>
      <c r="L382" s="214"/>
      <c r="M382" s="215"/>
      <c r="N382" s="216"/>
      <c r="O382" s="217"/>
      <c r="P382" s="218" t="s">
        <v>800</v>
      </c>
      <c r="Q382" s="219"/>
      <c r="R382" s="220"/>
      <c r="S382" s="221" t="s">
        <v>26</v>
      </c>
      <c r="T382" s="242"/>
      <c r="U382" s="149"/>
      <c r="V382" s="150"/>
      <c r="W382" s="151">
        <f t="shared" si="37"/>
        <v>530</v>
      </c>
      <c r="X382" s="152"/>
      <c r="Y382" s="153">
        <f t="shared" si="38"/>
        <v>0</v>
      </c>
      <c r="Z382" s="158"/>
      <c r="AA382" s="211"/>
    </row>
    <row r="383" spans="1:27" ht="32.1" customHeight="1" x14ac:dyDescent="0.2">
      <c r="A383" s="290" t="str">
        <f>"Snack = "&amp;DOLLAR(SUM(Y384:Y444),2)</f>
        <v>Snack = $0.00</v>
      </c>
      <c r="B383" s="290"/>
      <c r="C383" s="290"/>
      <c r="D383" s="103"/>
      <c r="E383" s="95"/>
      <c r="F383" s="107"/>
      <c r="G383" s="97"/>
      <c r="H383" s="97"/>
      <c r="I383" s="99"/>
      <c r="J383" s="232"/>
      <c r="K383" s="233"/>
      <c r="L383" s="100"/>
      <c r="M383" s="100"/>
      <c r="N383" s="100"/>
      <c r="O383" s="100"/>
      <c r="P383" s="100"/>
      <c r="Q383" s="100"/>
      <c r="R383" s="100"/>
      <c r="S383" s="268"/>
      <c r="T383" s="269"/>
      <c r="U383" s="270"/>
      <c r="V383" s="99"/>
      <c r="W383" s="98"/>
      <c r="X383" s="271"/>
      <c r="Y383" s="127"/>
      <c r="Z383" s="272"/>
      <c r="AA383" s="211"/>
    </row>
    <row r="384" spans="1:27" ht="32.1" customHeight="1" x14ac:dyDescent="0.2">
      <c r="A384" s="184">
        <v>319</v>
      </c>
      <c r="B384" s="176"/>
      <c r="C384" s="76" t="s">
        <v>995</v>
      </c>
      <c r="D384" s="44" t="s">
        <v>996</v>
      </c>
      <c r="E384" s="31" t="s">
        <v>282</v>
      </c>
      <c r="F384" s="155" t="s">
        <v>997</v>
      </c>
      <c r="G384" s="19"/>
      <c r="H384" s="151">
        <v>96</v>
      </c>
      <c r="I384" s="156">
        <v>48</v>
      </c>
      <c r="J384" s="243" t="s">
        <v>26</v>
      </c>
      <c r="K384" s="112" t="s">
        <v>26</v>
      </c>
      <c r="L384" s="214"/>
      <c r="M384" s="215"/>
      <c r="N384" s="216"/>
      <c r="O384" s="217"/>
      <c r="P384" s="218"/>
      <c r="Q384" s="219"/>
      <c r="R384" s="220"/>
      <c r="S384" s="221" t="s">
        <v>26</v>
      </c>
      <c r="T384" s="242"/>
      <c r="U384" s="149"/>
      <c r="V384" s="150"/>
      <c r="W384" s="151">
        <f t="shared" ref="W384:W444" si="39">ROUND(IF(ISBLANK(V384)=TRUE,H384,(H384*I384)/V384),0)</f>
        <v>96</v>
      </c>
      <c r="X384" s="152"/>
      <c r="Y384" s="153">
        <f>W384*X384</f>
        <v>0</v>
      </c>
      <c r="Z384" s="158"/>
      <c r="AA384" s="211"/>
    </row>
    <row r="385" spans="1:27" ht="32.1" customHeight="1" x14ac:dyDescent="0.2">
      <c r="A385" s="184">
        <v>320</v>
      </c>
      <c r="B385" s="176"/>
      <c r="C385" s="76" t="s">
        <v>998</v>
      </c>
      <c r="D385" s="44" t="s">
        <v>999</v>
      </c>
      <c r="E385" s="31" t="s">
        <v>282</v>
      </c>
      <c r="F385" s="155" t="s">
        <v>997</v>
      </c>
      <c r="G385" s="19"/>
      <c r="H385" s="151">
        <v>83.2</v>
      </c>
      <c r="I385" s="156">
        <v>48</v>
      </c>
      <c r="J385" s="243" t="s">
        <v>26</v>
      </c>
      <c r="K385" s="112" t="s">
        <v>26</v>
      </c>
      <c r="L385" s="214"/>
      <c r="M385" s="215"/>
      <c r="N385" s="216"/>
      <c r="O385" s="217"/>
      <c r="P385" s="218"/>
      <c r="Q385" s="219"/>
      <c r="R385" s="220"/>
      <c r="S385" s="221" t="s">
        <v>26</v>
      </c>
      <c r="T385" s="242"/>
      <c r="U385" s="149"/>
      <c r="V385" s="150"/>
      <c r="W385" s="151">
        <f t="shared" si="39"/>
        <v>83</v>
      </c>
      <c r="X385" s="152"/>
      <c r="Y385" s="153">
        <f>W385*X385</f>
        <v>0</v>
      </c>
      <c r="Z385" s="158"/>
      <c r="AA385" s="211"/>
    </row>
    <row r="386" spans="1:27" ht="32.1" customHeight="1" x14ac:dyDescent="0.2">
      <c r="A386" s="184">
        <v>321</v>
      </c>
      <c r="B386" s="176"/>
      <c r="C386" s="183" t="s">
        <v>1000</v>
      </c>
      <c r="D386" s="44" t="s">
        <v>1001</v>
      </c>
      <c r="E386" s="2" t="s">
        <v>57</v>
      </c>
      <c r="F386" s="155" t="s">
        <v>1002</v>
      </c>
      <c r="G386" s="19" t="s">
        <v>1003</v>
      </c>
      <c r="H386" s="151">
        <v>217.60000000000002</v>
      </c>
      <c r="I386" s="156">
        <v>144</v>
      </c>
      <c r="J386" s="243" t="s">
        <v>26</v>
      </c>
      <c r="K386" s="112" t="s">
        <v>26</v>
      </c>
      <c r="L386" s="214" t="s">
        <v>43</v>
      </c>
      <c r="M386" s="215" t="s">
        <v>43</v>
      </c>
      <c r="N386" s="216"/>
      <c r="O386" s="217"/>
      <c r="P386" s="218"/>
      <c r="Q386" s="219"/>
      <c r="R386" s="220"/>
      <c r="S386" s="221"/>
      <c r="T386" s="242"/>
      <c r="U386" s="149"/>
      <c r="V386" s="150"/>
      <c r="W386" s="151">
        <f t="shared" si="39"/>
        <v>218</v>
      </c>
      <c r="X386" s="152"/>
      <c r="Y386" s="153">
        <f t="shared" ref="Y386:Y444" si="40">W386*X386</f>
        <v>0</v>
      </c>
      <c r="Z386" s="158"/>
      <c r="AA386" s="211"/>
    </row>
    <row r="387" spans="1:27" ht="32.1" customHeight="1" x14ac:dyDescent="0.2">
      <c r="A387" s="181">
        <v>322</v>
      </c>
      <c r="B387" s="285"/>
      <c r="C387" s="179" t="s">
        <v>1004</v>
      </c>
      <c r="D387" s="44" t="s">
        <v>1005</v>
      </c>
      <c r="E387" s="2" t="s">
        <v>57</v>
      </c>
      <c r="F387" s="155" t="s">
        <v>1006</v>
      </c>
      <c r="G387" s="19" t="s">
        <v>1007</v>
      </c>
      <c r="H387" s="151">
        <v>54.400000000000006</v>
      </c>
      <c r="I387" s="156">
        <v>72</v>
      </c>
      <c r="J387" s="243" t="s">
        <v>26</v>
      </c>
      <c r="K387" s="112" t="s">
        <v>26</v>
      </c>
      <c r="L387" s="214" t="s">
        <v>36</v>
      </c>
      <c r="M387" s="215" t="s">
        <v>609</v>
      </c>
      <c r="N387" s="216"/>
      <c r="O387" s="217"/>
      <c r="P387" s="218"/>
      <c r="Q387" s="219"/>
      <c r="R387" s="220"/>
      <c r="S387" s="221" t="s">
        <v>55</v>
      </c>
      <c r="T387" s="242"/>
      <c r="U387" s="149"/>
      <c r="V387" s="150"/>
      <c r="W387" s="151">
        <f t="shared" si="39"/>
        <v>54</v>
      </c>
      <c r="X387" s="152"/>
      <c r="Y387" s="153">
        <f t="shared" si="40"/>
        <v>0</v>
      </c>
      <c r="Z387" s="158"/>
      <c r="AA387" s="211"/>
    </row>
    <row r="388" spans="1:27" ht="32.1" customHeight="1" x14ac:dyDescent="0.2">
      <c r="A388" s="184">
        <v>323</v>
      </c>
      <c r="B388" s="176"/>
      <c r="C388" s="183" t="s">
        <v>1008</v>
      </c>
      <c r="D388" s="44" t="s">
        <v>1009</v>
      </c>
      <c r="E388" s="31" t="s">
        <v>29</v>
      </c>
      <c r="F388" s="32" t="s">
        <v>1010</v>
      </c>
      <c r="G388" s="19" t="s">
        <v>1011</v>
      </c>
      <c r="H388" s="151">
        <v>335.20000000000005</v>
      </c>
      <c r="I388" s="156">
        <v>175</v>
      </c>
      <c r="J388" s="243" t="s">
        <v>26</v>
      </c>
      <c r="K388" s="112" t="s">
        <v>26</v>
      </c>
      <c r="L388" s="214" t="s">
        <v>43</v>
      </c>
      <c r="M388" s="215"/>
      <c r="N388" s="216"/>
      <c r="O388" s="217"/>
      <c r="P388" s="218"/>
      <c r="Q388" s="219"/>
      <c r="R388" s="220"/>
      <c r="S388" s="221" t="s">
        <v>26</v>
      </c>
      <c r="T388" s="242"/>
      <c r="U388" s="149"/>
      <c r="V388" s="150"/>
      <c r="W388" s="151">
        <f t="shared" si="39"/>
        <v>335</v>
      </c>
      <c r="X388" s="152"/>
      <c r="Y388" s="153">
        <f t="shared" si="40"/>
        <v>0</v>
      </c>
      <c r="Z388" s="158"/>
      <c r="AA388" s="211"/>
    </row>
    <row r="389" spans="1:27" ht="32.1" customHeight="1" x14ac:dyDescent="0.2">
      <c r="A389" s="184">
        <v>324</v>
      </c>
      <c r="B389" s="176"/>
      <c r="C389" s="76" t="s">
        <v>1012</v>
      </c>
      <c r="D389" s="44" t="s">
        <v>1013</v>
      </c>
      <c r="E389" s="31" t="s">
        <v>33</v>
      </c>
      <c r="F389" s="32" t="s">
        <v>1014</v>
      </c>
      <c r="G389" s="167" t="s">
        <v>1015</v>
      </c>
      <c r="H389" s="151">
        <v>108.4</v>
      </c>
      <c r="I389" s="156">
        <v>60</v>
      </c>
      <c r="J389" s="243" t="s">
        <v>26</v>
      </c>
      <c r="K389" s="112" t="s">
        <v>26</v>
      </c>
      <c r="L389" s="214" t="s">
        <v>43</v>
      </c>
      <c r="M389" s="215"/>
      <c r="N389" s="216"/>
      <c r="O389" s="217"/>
      <c r="P389" s="218"/>
      <c r="Q389" s="219"/>
      <c r="R389" s="220"/>
      <c r="S389" s="221" t="s">
        <v>26</v>
      </c>
      <c r="T389" s="242"/>
      <c r="U389" s="149"/>
      <c r="V389" s="150"/>
      <c r="W389" s="151">
        <f t="shared" si="39"/>
        <v>108</v>
      </c>
      <c r="X389" s="152"/>
      <c r="Y389" s="153">
        <f t="shared" si="40"/>
        <v>0</v>
      </c>
      <c r="Z389" s="158"/>
      <c r="AA389" s="211"/>
    </row>
    <row r="390" spans="1:27" ht="32.1" customHeight="1" x14ac:dyDescent="0.2">
      <c r="A390" s="181">
        <v>325</v>
      </c>
      <c r="B390" s="285"/>
      <c r="C390" s="179" t="s">
        <v>1016</v>
      </c>
      <c r="D390" s="44" t="s">
        <v>1017</v>
      </c>
      <c r="E390" s="31" t="s">
        <v>33</v>
      </c>
      <c r="F390" s="32" t="s">
        <v>1014</v>
      </c>
      <c r="G390" s="167" t="s">
        <v>1015</v>
      </c>
      <c r="H390" s="151">
        <v>53.6</v>
      </c>
      <c r="I390" s="156">
        <v>60</v>
      </c>
      <c r="J390" s="243" t="s">
        <v>26</v>
      </c>
      <c r="K390" s="112" t="s">
        <v>26</v>
      </c>
      <c r="L390" s="214" t="s">
        <v>43</v>
      </c>
      <c r="M390" s="215"/>
      <c r="N390" s="216"/>
      <c r="O390" s="217"/>
      <c r="P390" s="218"/>
      <c r="Q390" s="219"/>
      <c r="R390" s="220"/>
      <c r="S390" s="221" t="s">
        <v>26</v>
      </c>
      <c r="T390" s="242"/>
      <c r="U390" s="149"/>
      <c r="V390" s="150"/>
      <c r="W390" s="151">
        <f t="shared" si="39"/>
        <v>54</v>
      </c>
      <c r="X390" s="152"/>
      <c r="Y390" s="153">
        <f t="shared" si="40"/>
        <v>0</v>
      </c>
      <c r="Z390" s="158"/>
      <c r="AA390" s="211"/>
    </row>
    <row r="391" spans="1:27" ht="32.1" customHeight="1" x14ac:dyDescent="0.2">
      <c r="A391" s="184">
        <v>326</v>
      </c>
      <c r="B391" s="176"/>
      <c r="C391" s="76" t="s">
        <v>1018</v>
      </c>
      <c r="D391" s="44" t="s">
        <v>1019</v>
      </c>
      <c r="E391" s="31" t="s">
        <v>766</v>
      </c>
      <c r="F391" s="32" t="s">
        <v>1020</v>
      </c>
      <c r="G391" s="154"/>
      <c r="H391" s="151">
        <v>251.20000000000002</v>
      </c>
      <c r="I391" s="156">
        <v>64</v>
      </c>
      <c r="J391" s="241" t="s">
        <v>26</v>
      </c>
      <c r="K391" s="112" t="s">
        <v>26</v>
      </c>
      <c r="L391" s="214"/>
      <c r="M391" s="215"/>
      <c r="N391" s="216"/>
      <c r="O391" s="217"/>
      <c r="P391" s="218"/>
      <c r="Q391" s="219"/>
      <c r="R391" s="220"/>
      <c r="S391" s="221" t="s">
        <v>26</v>
      </c>
      <c r="T391" s="242"/>
      <c r="U391" s="149"/>
      <c r="V391" s="150"/>
      <c r="W391" s="151">
        <f t="shared" si="39"/>
        <v>251</v>
      </c>
      <c r="X391" s="152"/>
      <c r="Y391" s="153">
        <f t="shared" si="40"/>
        <v>0</v>
      </c>
      <c r="Z391" s="158"/>
      <c r="AA391" s="211"/>
    </row>
    <row r="392" spans="1:27" ht="32.1" customHeight="1" x14ac:dyDescent="0.2">
      <c r="A392" s="184">
        <v>327</v>
      </c>
      <c r="B392" s="176"/>
      <c r="C392" s="76" t="s">
        <v>1021</v>
      </c>
      <c r="D392" s="44" t="s">
        <v>1022</v>
      </c>
      <c r="E392" s="31" t="s">
        <v>766</v>
      </c>
      <c r="F392" s="155" t="s">
        <v>1020</v>
      </c>
      <c r="G392" s="154"/>
      <c r="H392" s="151">
        <v>162.4</v>
      </c>
      <c r="I392" s="156">
        <v>64</v>
      </c>
      <c r="J392" s="241" t="s">
        <v>26</v>
      </c>
      <c r="K392" s="112" t="s">
        <v>26</v>
      </c>
      <c r="L392" s="214"/>
      <c r="M392" s="215"/>
      <c r="N392" s="216"/>
      <c r="O392" s="217"/>
      <c r="P392" s="218"/>
      <c r="Q392" s="219"/>
      <c r="R392" s="220"/>
      <c r="S392" s="221" t="s">
        <v>26</v>
      </c>
      <c r="T392" s="242"/>
      <c r="U392" s="149"/>
      <c r="V392" s="150"/>
      <c r="W392" s="151">
        <f t="shared" si="39"/>
        <v>162</v>
      </c>
      <c r="X392" s="152"/>
      <c r="Y392" s="153">
        <f t="shared" si="40"/>
        <v>0</v>
      </c>
      <c r="Z392" s="158"/>
      <c r="AA392" s="211"/>
    </row>
    <row r="393" spans="1:27" ht="32.1" customHeight="1" x14ac:dyDescent="0.2">
      <c r="A393" s="184">
        <v>328</v>
      </c>
      <c r="B393" s="176"/>
      <c r="C393" s="76" t="s">
        <v>1023</v>
      </c>
      <c r="D393" s="44" t="s">
        <v>1024</v>
      </c>
      <c r="E393" s="31" t="s">
        <v>766</v>
      </c>
      <c r="F393" s="155" t="s">
        <v>1025</v>
      </c>
      <c r="G393" s="154"/>
      <c r="H393" s="151">
        <v>912</v>
      </c>
      <c r="I393" s="156">
        <v>60</v>
      </c>
      <c r="J393" s="241" t="s">
        <v>26</v>
      </c>
      <c r="K393" s="112" t="s">
        <v>26</v>
      </c>
      <c r="L393" s="214"/>
      <c r="M393" s="215"/>
      <c r="N393" s="216"/>
      <c r="O393" s="217"/>
      <c r="P393" s="218"/>
      <c r="Q393" s="219"/>
      <c r="R393" s="220"/>
      <c r="S393" s="221" t="s">
        <v>26</v>
      </c>
      <c r="T393" s="242"/>
      <c r="U393" s="149"/>
      <c r="V393" s="150"/>
      <c r="W393" s="151">
        <f t="shared" si="39"/>
        <v>912</v>
      </c>
      <c r="X393" s="152"/>
      <c r="Y393" s="153">
        <f t="shared" si="40"/>
        <v>0</v>
      </c>
      <c r="Z393" s="158"/>
      <c r="AA393" s="211"/>
    </row>
    <row r="394" spans="1:27" ht="32.1" customHeight="1" x14ac:dyDescent="0.2">
      <c r="A394" s="184">
        <v>329</v>
      </c>
      <c r="B394" s="176"/>
      <c r="C394" s="76" t="s">
        <v>1026</v>
      </c>
      <c r="D394" s="44" t="s">
        <v>1027</v>
      </c>
      <c r="E394" s="31" t="s">
        <v>766</v>
      </c>
      <c r="F394" s="155" t="s">
        <v>1025</v>
      </c>
      <c r="G394" s="154"/>
      <c r="H394" s="151">
        <v>431.6</v>
      </c>
      <c r="I394" s="156">
        <v>60</v>
      </c>
      <c r="J394" s="241" t="s">
        <v>26</v>
      </c>
      <c r="K394" s="112" t="s">
        <v>26</v>
      </c>
      <c r="L394" s="214"/>
      <c r="M394" s="215"/>
      <c r="N394" s="216"/>
      <c r="O394" s="217"/>
      <c r="P394" s="218"/>
      <c r="Q394" s="219"/>
      <c r="R394" s="220"/>
      <c r="S394" s="221" t="s">
        <v>26</v>
      </c>
      <c r="T394" s="242"/>
      <c r="U394" s="149"/>
      <c r="V394" s="150"/>
      <c r="W394" s="151">
        <f t="shared" si="39"/>
        <v>432</v>
      </c>
      <c r="X394" s="152"/>
      <c r="Y394" s="153">
        <f t="shared" si="40"/>
        <v>0</v>
      </c>
      <c r="Z394" s="158"/>
      <c r="AA394" s="211"/>
    </row>
    <row r="395" spans="1:27" ht="32.1" customHeight="1" x14ac:dyDescent="0.2">
      <c r="A395" s="184">
        <v>330</v>
      </c>
      <c r="B395" s="176"/>
      <c r="C395" s="76" t="s">
        <v>1028</v>
      </c>
      <c r="D395" s="44" t="s">
        <v>1029</v>
      </c>
      <c r="E395" s="31" t="s">
        <v>766</v>
      </c>
      <c r="F395" s="155" t="s">
        <v>1025</v>
      </c>
      <c r="G395" s="154"/>
      <c r="H395" s="151">
        <v>383.20000000000005</v>
      </c>
      <c r="I395" s="156">
        <v>60</v>
      </c>
      <c r="J395" s="241" t="s">
        <v>26</v>
      </c>
      <c r="K395" s="112" t="s">
        <v>26</v>
      </c>
      <c r="L395" s="214"/>
      <c r="M395" s="215"/>
      <c r="N395" s="216"/>
      <c r="O395" s="217"/>
      <c r="P395" s="218"/>
      <c r="Q395" s="219"/>
      <c r="R395" s="220"/>
      <c r="S395" s="221" t="s">
        <v>26</v>
      </c>
      <c r="T395" s="242"/>
      <c r="U395" s="149"/>
      <c r="V395" s="150"/>
      <c r="W395" s="151">
        <f t="shared" si="39"/>
        <v>383</v>
      </c>
      <c r="X395" s="152"/>
      <c r="Y395" s="153">
        <f t="shared" si="40"/>
        <v>0</v>
      </c>
      <c r="Z395" s="158"/>
      <c r="AA395" s="211"/>
    </row>
    <row r="396" spans="1:27" ht="32.1" customHeight="1" x14ac:dyDescent="0.2">
      <c r="A396" s="184">
        <v>331</v>
      </c>
      <c r="B396" s="176"/>
      <c r="C396" s="76" t="s">
        <v>1030</v>
      </c>
      <c r="D396" s="44" t="s">
        <v>1031</v>
      </c>
      <c r="E396" s="31" t="s">
        <v>766</v>
      </c>
      <c r="F396" s="155" t="s">
        <v>1025</v>
      </c>
      <c r="G396" s="154"/>
      <c r="H396" s="151">
        <v>318.8</v>
      </c>
      <c r="I396" s="156">
        <v>60</v>
      </c>
      <c r="J396" s="241" t="s">
        <v>26</v>
      </c>
      <c r="K396" s="112" t="s">
        <v>26</v>
      </c>
      <c r="L396" s="214"/>
      <c r="M396" s="215"/>
      <c r="N396" s="216"/>
      <c r="O396" s="217"/>
      <c r="P396" s="218"/>
      <c r="Q396" s="219"/>
      <c r="R396" s="220"/>
      <c r="S396" s="221" t="s">
        <v>26</v>
      </c>
      <c r="T396" s="242"/>
      <c r="U396" s="149"/>
      <c r="V396" s="150"/>
      <c r="W396" s="151">
        <f t="shared" si="39"/>
        <v>319</v>
      </c>
      <c r="X396" s="152"/>
      <c r="Y396" s="153">
        <f t="shared" si="40"/>
        <v>0</v>
      </c>
      <c r="Z396" s="158"/>
      <c r="AA396" s="211"/>
    </row>
    <row r="397" spans="1:27" ht="32.1" customHeight="1" x14ac:dyDescent="0.2">
      <c r="A397" s="184">
        <v>332</v>
      </c>
      <c r="B397" s="176"/>
      <c r="C397" s="76" t="s">
        <v>1032</v>
      </c>
      <c r="D397" s="44" t="s">
        <v>1033</v>
      </c>
      <c r="E397" s="31" t="s">
        <v>766</v>
      </c>
      <c r="F397" s="155" t="s">
        <v>1034</v>
      </c>
      <c r="G397" s="154"/>
      <c r="H397" s="151">
        <v>860.80000000000007</v>
      </c>
      <c r="I397" s="156">
        <v>72</v>
      </c>
      <c r="J397" s="241" t="s">
        <v>26</v>
      </c>
      <c r="K397" s="112" t="s">
        <v>26</v>
      </c>
      <c r="L397" s="214" t="s">
        <v>436</v>
      </c>
      <c r="M397" s="215"/>
      <c r="N397" s="216"/>
      <c r="O397" s="217"/>
      <c r="P397" s="218"/>
      <c r="Q397" s="219"/>
      <c r="R397" s="220"/>
      <c r="S397" s="221" t="s">
        <v>26</v>
      </c>
      <c r="T397" s="242"/>
      <c r="U397" s="149"/>
      <c r="V397" s="150"/>
      <c r="W397" s="151">
        <f t="shared" si="39"/>
        <v>861</v>
      </c>
      <c r="X397" s="152"/>
      <c r="Y397" s="153">
        <f t="shared" si="40"/>
        <v>0</v>
      </c>
      <c r="Z397" s="158"/>
      <c r="AA397" s="211"/>
    </row>
    <row r="398" spans="1:27" ht="32.1" customHeight="1" x14ac:dyDescent="0.2">
      <c r="A398" s="184">
        <v>333</v>
      </c>
      <c r="B398" s="176"/>
      <c r="C398" s="76" t="s">
        <v>1035</v>
      </c>
      <c r="D398" s="44" t="s">
        <v>1036</v>
      </c>
      <c r="E398" s="31" t="s">
        <v>766</v>
      </c>
      <c r="F398" s="155" t="s">
        <v>1034</v>
      </c>
      <c r="G398" s="154"/>
      <c r="H398" s="151">
        <v>691.2</v>
      </c>
      <c r="I398" s="156">
        <v>72</v>
      </c>
      <c r="J398" s="241" t="s">
        <v>26</v>
      </c>
      <c r="K398" s="112" t="s">
        <v>26</v>
      </c>
      <c r="L398" s="214" t="s">
        <v>436</v>
      </c>
      <c r="M398" s="215"/>
      <c r="N398" s="216"/>
      <c r="O398" s="217"/>
      <c r="P398" s="218"/>
      <c r="Q398" s="219"/>
      <c r="R398" s="220"/>
      <c r="S398" s="221" t="s">
        <v>26</v>
      </c>
      <c r="T398" s="242"/>
      <c r="U398" s="149"/>
      <c r="V398" s="150"/>
      <c r="W398" s="151">
        <f t="shared" si="39"/>
        <v>691</v>
      </c>
      <c r="X398" s="152"/>
      <c r="Y398" s="153">
        <f t="shared" si="40"/>
        <v>0</v>
      </c>
      <c r="Z398" s="158"/>
      <c r="AA398" s="211"/>
    </row>
    <row r="399" spans="1:27" ht="32.1" customHeight="1" x14ac:dyDescent="0.2">
      <c r="A399" s="184">
        <v>334</v>
      </c>
      <c r="B399" s="176"/>
      <c r="C399" s="76" t="s">
        <v>1037</v>
      </c>
      <c r="D399" s="44" t="s">
        <v>1038</v>
      </c>
      <c r="E399" s="31" t="s">
        <v>766</v>
      </c>
      <c r="F399" s="155" t="s">
        <v>1034</v>
      </c>
      <c r="G399" s="154"/>
      <c r="H399" s="151">
        <v>348.8</v>
      </c>
      <c r="I399" s="156">
        <v>72</v>
      </c>
      <c r="J399" s="241" t="s">
        <v>26</v>
      </c>
      <c r="K399" s="112" t="s">
        <v>26</v>
      </c>
      <c r="L399" s="214" t="s">
        <v>436</v>
      </c>
      <c r="M399" s="215"/>
      <c r="N399" s="216"/>
      <c r="O399" s="217"/>
      <c r="P399" s="218"/>
      <c r="Q399" s="219"/>
      <c r="R399" s="220"/>
      <c r="S399" s="221" t="s">
        <v>26</v>
      </c>
      <c r="T399" s="242"/>
      <c r="U399" s="149"/>
      <c r="V399" s="150"/>
      <c r="W399" s="151">
        <f t="shared" si="39"/>
        <v>349</v>
      </c>
      <c r="X399" s="152"/>
      <c r="Y399" s="153">
        <f t="shared" si="40"/>
        <v>0</v>
      </c>
      <c r="Z399" s="158"/>
      <c r="AA399" s="211"/>
    </row>
    <row r="400" spans="1:27" ht="32.1" customHeight="1" x14ac:dyDescent="0.2">
      <c r="A400" s="184">
        <v>335</v>
      </c>
      <c r="B400" s="176"/>
      <c r="C400" s="76" t="s">
        <v>1039</v>
      </c>
      <c r="D400" s="44" t="s">
        <v>1040</v>
      </c>
      <c r="E400" s="31" t="s">
        <v>766</v>
      </c>
      <c r="F400" s="155" t="s">
        <v>1034</v>
      </c>
      <c r="G400" s="154"/>
      <c r="H400" s="151">
        <v>546.4</v>
      </c>
      <c r="I400" s="156">
        <v>72</v>
      </c>
      <c r="J400" s="241" t="s">
        <v>26</v>
      </c>
      <c r="K400" s="112" t="s">
        <v>26</v>
      </c>
      <c r="L400" s="214" t="s">
        <v>436</v>
      </c>
      <c r="M400" s="215"/>
      <c r="N400" s="216"/>
      <c r="O400" s="217"/>
      <c r="P400" s="218"/>
      <c r="Q400" s="219"/>
      <c r="R400" s="220"/>
      <c r="S400" s="221" t="s">
        <v>26</v>
      </c>
      <c r="T400" s="242"/>
      <c r="U400" s="149"/>
      <c r="V400" s="150"/>
      <c r="W400" s="151">
        <f t="shared" si="39"/>
        <v>546</v>
      </c>
      <c r="X400" s="152"/>
      <c r="Y400" s="153">
        <f t="shared" si="40"/>
        <v>0</v>
      </c>
      <c r="Z400" s="158"/>
      <c r="AA400" s="211"/>
    </row>
    <row r="401" spans="1:27" ht="32.1" customHeight="1" x14ac:dyDescent="0.2">
      <c r="A401" s="184">
        <v>336</v>
      </c>
      <c r="B401" s="176"/>
      <c r="C401" s="18" t="s">
        <v>1041</v>
      </c>
      <c r="D401" s="52" t="s">
        <v>1042</v>
      </c>
      <c r="E401" s="31" t="s">
        <v>766</v>
      </c>
      <c r="F401" s="155" t="s">
        <v>1034</v>
      </c>
      <c r="G401" s="154" t="s">
        <v>1043</v>
      </c>
      <c r="H401" s="151">
        <v>86</v>
      </c>
      <c r="I401" s="156">
        <v>72</v>
      </c>
      <c r="J401" s="241" t="s">
        <v>26</v>
      </c>
      <c r="K401" s="112" t="s">
        <v>26</v>
      </c>
      <c r="L401" s="214" t="s">
        <v>436</v>
      </c>
      <c r="M401" s="215"/>
      <c r="N401" s="216"/>
      <c r="O401" s="217"/>
      <c r="P401" s="218"/>
      <c r="Q401" s="219"/>
      <c r="R401" s="220"/>
      <c r="S401" s="221" t="s">
        <v>26</v>
      </c>
      <c r="T401" s="242"/>
      <c r="U401" s="149"/>
      <c r="V401" s="150"/>
      <c r="W401" s="151">
        <f t="shared" si="39"/>
        <v>86</v>
      </c>
      <c r="X401" s="152"/>
      <c r="Y401" s="153">
        <f t="shared" si="40"/>
        <v>0</v>
      </c>
      <c r="Z401" s="158"/>
      <c r="AA401" s="211"/>
    </row>
    <row r="402" spans="1:27" ht="32.1" customHeight="1" x14ac:dyDescent="0.2">
      <c r="A402" s="124">
        <v>337</v>
      </c>
      <c r="B402" s="125"/>
      <c r="C402" s="141" t="s">
        <v>1044</v>
      </c>
      <c r="D402" s="55" t="s">
        <v>1045</v>
      </c>
      <c r="E402" s="31" t="s">
        <v>766</v>
      </c>
      <c r="F402" s="32" t="s">
        <v>1046</v>
      </c>
      <c r="G402" s="130"/>
      <c r="H402" s="151">
        <v>239.60000000000002</v>
      </c>
      <c r="I402" s="156">
        <v>64</v>
      </c>
      <c r="J402" s="273" t="s">
        <v>26</v>
      </c>
      <c r="K402" s="112" t="s">
        <v>26</v>
      </c>
      <c r="L402" s="214"/>
      <c r="M402" s="215"/>
      <c r="N402" s="216"/>
      <c r="O402" s="217"/>
      <c r="P402" s="218"/>
      <c r="Q402" s="219"/>
      <c r="R402" s="220"/>
      <c r="S402" s="221" t="s">
        <v>26</v>
      </c>
      <c r="T402" s="223"/>
      <c r="U402" s="149"/>
      <c r="V402" s="150"/>
      <c r="W402" s="151">
        <f t="shared" si="39"/>
        <v>240</v>
      </c>
      <c r="X402" s="157"/>
      <c r="Y402" s="153">
        <f>W402*X402</f>
        <v>0</v>
      </c>
      <c r="Z402" s="158"/>
      <c r="AA402" s="211"/>
    </row>
    <row r="403" spans="1:27" ht="32.1" customHeight="1" x14ac:dyDescent="0.2">
      <c r="A403" s="124">
        <v>338</v>
      </c>
      <c r="B403" s="125"/>
      <c r="C403" s="141" t="s">
        <v>1047</v>
      </c>
      <c r="D403" s="55" t="s">
        <v>1048</v>
      </c>
      <c r="E403" s="31" t="s">
        <v>766</v>
      </c>
      <c r="F403" s="32" t="s">
        <v>1046</v>
      </c>
      <c r="G403" s="130"/>
      <c r="H403" s="151">
        <v>98.4</v>
      </c>
      <c r="I403" s="156">
        <v>64</v>
      </c>
      <c r="J403" s="273" t="s">
        <v>26</v>
      </c>
      <c r="K403" s="112" t="s">
        <v>26</v>
      </c>
      <c r="L403" s="214"/>
      <c r="M403" s="215"/>
      <c r="N403" s="216"/>
      <c r="O403" s="217"/>
      <c r="P403" s="218"/>
      <c r="Q403" s="219"/>
      <c r="R403" s="220"/>
      <c r="S403" s="221" t="s">
        <v>26</v>
      </c>
      <c r="T403" s="223"/>
      <c r="U403" s="149"/>
      <c r="V403" s="150"/>
      <c r="W403" s="151">
        <f t="shared" si="39"/>
        <v>98</v>
      </c>
      <c r="X403" s="157"/>
      <c r="Y403" s="153">
        <f t="shared" ref="Y403:Y405" si="41">W403*X403</f>
        <v>0</v>
      </c>
      <c r="Z403" s="158"/>
      <c r="AA403" s="211"/>
    </row>
    <row r="404" spans="1:27" ht="32.1" customHeight="1" x14ac:dyDescent="0.2">
      <c r="A404" s="124">
        <v>339</v>
      </c>
      <c r="B404" s="125"/>
      <c r="C404" s="141" t="s">
        <v>1049</v>
      </c>
      <c r="D404" s="55" t="s">
        <v>1050</v>
      </c>
      <c r="E404" s="31" t="s">
        <v>766</v>
      </c>
      <c r="F404" s="32" t="s">
        <v>1046</v>
      </c>
      <c r="G404" s="130"/>
      <c r="H404" s="151">
        <v>342</v>
      </c>
      <c r="I404" s="156">
        <v>64</v>
      </c>
      <c r="J404" s="273" t="s">
        <v>26</v>
      </c>
      <c r="K404" s="112" t="s">
        <v>26</v>
      </c>
      <c r="L404" s="214"/>
      <c r="M404" s="215"/>
      <c r="N404" s="216"/>
      <c r="O404" s="217"/>
      <c r="P404" s="218"/>
      <c r="Q404" s="219"/>
      <c r="R404" s="220"/>
      <c r="S404" s="221" t="s">
        <v>26</v>
      </c>
      <c r="T404" s="223"/>
      <c r="U404" s="149"/>
      <c r="V404" s="150"/>
      <c r="W404" s="151">
        <f t="shared" si="39"/>
        <v>342</v>
      </c>
      <c r="X404" s="157"/>
      <c r="Y404" s="153">
        <f t="shared" si="41"/>
        <v>0</v>
      </c>
      <c r="Z404" s="158"/>
      <c r="AA404" s="211"/>
    </row>
    <row r="405" spans="1:27" ht="32.1" customHeight="1" x14ac:dyDescent="0.2">
      <c r="A405" s="124">
        <v>340</v>
      </c>
      <c r="B405" s="125"/>
      <c r="C405" s="130" t="s">
        <v>1051</v>
      </c>
      <c r="D405" s="55" t="s">
        <v>1052</v>
      </c>
      <c r="E405" s="31" t="s">
        <v>766</v>
      </c>
      <c r="F405" s="32" t="s">
        <v>1046</v>
      </c>
      <c r="G405" s="130"/>
      <c r="H405" s="151">
        <v>413.20000000000005</v>
      </c>
      <c r="I405" s="156">
        <v>64</v>
      </c>
      <c r="J405" s="273" t="s">
        <v>26</v>
      </c>
      <c r="K405" s="112" t="s">
        <v>26</v>
      </c>
      <c r="L405" s="214"/>
      <c r="M405" s="215"/>
      <c r="N405" s="216"/>
      <c r="O405" s="217"/>
      <c r="P405" s="218"/>
      <c r="Q405" s="219"/>
      <c r="R405" s="220"/>
      <c r="S405" s="221" t="s">
        <v>26</v>
      </c>
      <c r="T405" s="223"/>
      <c r="U405" s="149"/>
      <c r="V405" s="150"/>
      <c r="W405" s="151">
        <f t="shared" si="39"/>
        <v>413</v>
      </c>
      <c r="X405" s="157"/>
      <c r="Y405" s="153">
        <f t="shared" si="41"/>
        <v>0</v>
      </c>
      <c r="Z405" s="158"/>
      <c r="AA405" s="211"/>
    </row>
    <row r="406" spans="1:27" ht="32.1" customHeight="1" x14ac:dyDescent="0.2">
      <c r="A406" s="185">
        <v>341</v>
      </c>
      <c r="B406" s="182"/>
      <c r="C406" s="76" t="s">
        <v>1053</v>
      </c>
      <c r="D406" s="44" t="s">
        <v>1054</v>
      </c>
      <c r="E406" s="31" t="s">
        <v>33</v>
      </c>
      <c r="F406" s="155" t="s">
        <v>1055</v>
      </c>
      <c r="G406" s="37"/>
      <c r="H406" s="38">
        <v>95.2</v>
      </c>
      <c r="I406" s="39">
        <v>96</v>
      </c>
      <c r="J406" s="274" t="s">
        <v>26</v>
      </c>
      <c r="K406" s="112" t="s">
        <v>26</v>
      </c>
      <c r="L406" s="214" t="s">
        <v>43</v>
      </c>
      <c r="M406" s="215"/>
      <c r="N406" s="216"/>
      <c r="O406" s="217"/>
      <c r="P406" s="218"/>
      <c r="Q406" s="219"/>
      <c r="R406" s="220"/>
      <c r="S406" s="221" t="s">
        <v>26</v>
      </c>
      <c r="T406" s="275"/>
      <c r="U406" s="40"/>
      <c r="V406" s="150"/>
      <c r="W406" s="38">
        <f t="shared" si="39"/>
        <v>95</v>
      </c>
      <c r="X406" s="41"/>
      <c r="Y406" s="142">
        <f t="shared" si="40"/>
        <v>0</v>
      </c>
      <c r="Z406" s="158"/>
      <c r="AA406" s="211"/>
    </row>
    <row r="407" spans="1:27" ht="32.1" customHeight="1" x14ac:dyDescent="0.2">
      <c r="A407" s="185">
        <v>342</v>
      </c>
      <c r="B407" s="182"/>
      <c r="C407" s="76" t="s">
        <v>1056</v>
      </c>
      <c r="D407" s="44" t="s">
        <v>1057</v>
      </c>
      <c r="E407" s="31" t="s">
        <v>33</v>
      </c>
      <c r="F407" s="155" t="s">
        <v>1055</v>
      </c>
      <c r="G407" s="37"/>
      <c r="H407" s="38">
        <v>82.4</v>
      </c>
      <c r="I407" s="39">
        <v>96</v>
      </c>
      <c r="J407" s="274" t="s">
        <v>26</v>
      </c>
      <c r="K407" s="112" t="s">
        <v>26</v>
      </c>
      <c r="L407" s="214" t="s">
        <v>43</v>
      </c>
      <c r="M407" s="215"/>
      <c r="N407" s="216"/>
      <c r="O407" s="217"/>
      <c r="P407" s="218"/>
      <c r="Q407" s="219"/>
      <c r="R407" s="220"/>
      <c r="S407" s="221" t="s">
        <v>26</v>
      </c>
      <c r="T407" s="275"/>
      <c r="U407" s="40"/>
      <c r="V407" s="150"/>
      <c r="W407" s="38">
        <f t="shared" si="39"/>
        <v>82</v>
      </c>
      <c r="X407" s="41"/>
      <c r="Y407" s="142">
        <f t="shared" si="40"/>
        <v>0</v>
      </c>
      <c r="Z407" s="158"/>
      <c r="AA407" s="211"/>
    </row>
    <row r="408" spans="1:27" ht="32.1" customHeight="1" x14ac:dyDescent="0.2">
      <c r="A408" s="184">
        <v>343</v>
      </c>
      <c r="B408" s="176"/>
      <c r="C408" s="130" t="s">
        <v>1058</v>
      </c>
      <c r="D408" s="55" t="s">
        <v>1059</v>
      </c>
      <c r="E408" s="31" t="s">
        <v>766</v>
      </c>
      <c r="F408" s="32" t="s">
        <v>1060</v>
      </c>
      <c r="G408" s="154" t="s">
        <v>1061</v>
      </c>
      <c r="H408" s="38">
        <v>410.40000000000003</v>
      </c>
      <c r="I408" s="39">
        <v>80</v>
      </c>
      <c r="J408" s="241" t="s">
        <v>26</v>
      </c>
      <c r="K408" s="112" t="s">
        <v>26</v>
      </c>
      <c r="L408" s="214" t="s">
        <v>43</v>
      </c>
      <c r="M408" s="215"/>
      <c r="N408" s="216"/>
      <c r="O408" s="217"/>
      <c r="P408" s="218"/>
      <c r="Q408" s="219"/>
      <c r="R408" s="220"/>
      <c r="S408" s="221" t="s">
        <v>26</v>
      </c>
      <c r="T408" s="223"/>
      <c r="U408" s="149"/>
      <c r="V408" s="150"/>
      <c r="W408" s="38">
        <f t="shared" si="39"/>
        <v>410</v>
      </c>
      <c r="X408" s="157"/>
      <c r="Y408" s="142">
        <f t="shared" si="40"/>
        <v>0</v>
      </c>
      <c r="Z408" s="158"/>
      <c r="AA408" s="211"/>
    </row>
    <row r="409" spans="1:27" ht="32.1" customHeight="1" x14ac:dyDescent="0.2">
      <c r="A409" s="184">
        <v>344</v>
      </c>
      <c r="B409" s="176"/>
      <c r="C409" s="130" t="s">
        <v>1062</v>
      </c>
      <c r="D409" s="55" t="s">
        <v>1063</v>
      </c>
      <c r="E409" s="31" t="s">
        <v>29</v>
      </c>
      <c r="F409" s="32" t="s">
        <v>1064</v>
      </c>
      <c r="G409" s="170"/>
      <c r="H409" s="38">
        <v>292.40000000000003</v>
      </c>
      <c r="I409" s="39">
        <v>120</v>
      </c>
      <c r="J409" s="241" t="s">
        <v>26</v>
      </c>
      <c r="K409" s="112" t="s">
        <v>26</v>
      </c>
      <c r="L409" s="214" t="s">
        <v>43</v>
      </c>
      <c r="M409" s="215"/>
      <c r="N409" s="216"/>
      <c r="O409" s="217"/>
      <c r="P409" s="218"/>
      <c r="Q409" s="219"/>
      <c r="R409" s="220"/>
      <c r="S409" s="221" t="s">
        <v>26</v>
      </c>
      <c r="T409" s="223"/>
      <c r="U409" s="149"/>
      <c r="V409" s="150"/>
      <c r="W409" s="38">
        <f t="shared" si="39"/>
        <v>292</v>
      </c>
      <c r="X409" s="157"/>
      <c r="Y409" s="142">
        <f t="shared" si="40"/>
        <v>0</v>
      </c>
      <c r="Z409" s="158"/>
      <c r="AA409" s="211"/>
    </row>
    <row r="410" spans="1:27" ht="32.1" customHeight="1" x14ac:dyDescent="0.2">
      <c r="A410" s="175">
        <v>345</v>
      </c>
      <c r="B410" s="176"/>
      <c r="C410" s="143" t="s">
        <v>1065</v>
      </c>
      <c r="D410" s="44" t="s">
        <v>1066</v>
      </c>
      <c r="E410" s="124" t="s">
        <v>37</v>
      </c>
      <c r="F410" s="132" t="s">
        <v>1067</v>
      </c>
      <c r="G410" s="144"/>
      <c r="H410" s="168">
        <v>85.600000000000009</v>
      </c>
      <c r="I410" s="156">
        <v>384</v>
      </c>
      <c r="J410" s="273" t="s">
        <v>26</v>
      </c>
      <c r="K410" s="112" t="s">
        <v>26</v>
      </c>
      <c r="L410" s="214" t="s">
        <v>1068</v>
      </c>
      <c r="M410" s="215"/>
      <c r="N410" s="216"/>
      <c r="O410" s="217"/>
      <c r="P410" s="218"/>
      <c r="Q410" s="219"/>
      <c r="R410" s="220"/>
      <c r="S410" s="221" t="s">
        <v>26</v>
      </c>
      <c r="T410" s="223"/>
      <c r="U410" s="174"/>
      <c r="V410" s="150"/>
      <c r="W410" s="168">
        <f t="shared" si="39"/>
        <v>86</v>
      </c>
      <c r="X410" s="157"/>
      <c r="Y410" s="171">
        <f t="shared" si="40"/>
        <v>0</v>
      </c>
      <c r="Z410" s="158"/>
      <c r="AA410" s="211"/>
    </row>
    <row r="411" spans="1:27" ht="32.1" customHeight="1" x14ac:dyDescent="0.2">
      <c r="A411" s="175">
        <v>346</v>
      </c>
      <c r="B411" s="176"/>
      <c r="C411" s="143" t="s">
        <v>1069</v>
      </c>
      <c r="D411" s="44" t="s">
        <v>1070</v>
      </c>
      <c r="E411" s="124" t="s">
        <v>37</v>
      </c>
      <c r="F411" s="132" t="s">
        <v>1067</v>
      </c>
      <c r="G411" s="144"/>
      <c r="H411" s="168">
        <v>190.4</v>
      </c>
      <c r="I411" s="156">
        <v>384</v>
      </c>
      <c r="J411" s="273" t="s">
        <v>26</v>
      </c>
      <c r="K411" s="112" t="s">
        <v>26</v>
      </c>
      <c r="L411" s="214" t="s">
        <v>1068</v>
      </c>
      <c r="M411" s="215"/>
      <c r="N411" s="216"/>
      <c r="O411" s="217"/>
      <c r="P411" s="218"/>
      <c r="Q411" s="219"/>
      <c r="R411" s="220"/>
      <c r="S411" s="221" t="s">
        <v>26</v>
      </c>
      <c r="T411" s="223"/>
      <c r="U411" s="174"/>
      <c r="V411" s="150"/>
      <c r="W411" s="168">
        <f t="shared" si="39"/>
        <v>190</v>
      </c>
      <c r="X411" s="157"/>
      <c r="Y411" s="171">
        <f t="shared" si="40"/>
        <v>0</v>
      </c>
      <c r="Z411" s="158"/>
      <c r="AA411" s="211"/>
    </row>
    <row r="412" spans="1:27" ht="32.1" customHeight="1" x14ac:dyDescent="0.2">
      <c r="A412" s="175">
        <v>347</v>
      </c>
      <c r="B412" s="176"/>
      <c r="C412" s="143" t="s">
        <v>1071</v>
      </c>
      <c r="D412" s="44" t="s">
        <v>1072</v>
      </c>
      <c r="E412" s="124" t="s">
        <v>37</v>
      </c>
      <c r="F412" s="132" t="s">
        <v>1073</v>
      </c>
      <c r="G412" s="144"/>
      <c r="H412" s="168">
        <v>134.80000000000001</v>
      </c>
      <c r="I412" s="156">
        <v>192</v>
      </c>
      <c r="J412" s="273" t="s">
        <v>26</v>
      </c>
      <c r="K412" s="112" t="s">
        <v>26</v>
      </c>
      <c r="L412" s="214" t="s">
        <v>43</v>
      </c>
      <c r="M412" s="215"/>
      <c r="N412" s="216"/>
      <c r="O412" s="217"/>
      <c r="P412" s="218"/>
      <c r="Q412" s="219"/>
      <c r="R412" s="220"/>
      <c r="S412" s="221" t="s">
        <v>26</v>
      </c>
      <c r="T412" s="223"/>
      <c r="U412" s="174"/>
      <c r="V412" s="150"/>
      <c r="W412" s="168">
        <f t="shared" si="39"/>
        <v>135</v>
      </c>
      <c r="X412" s="157"/>
      <c r="Y412" s="171">
        <f t="shared" si="40"/>
        <v>0</v>
      </c>
      <c r="Z412" s="158"/>
      <c r="AA412" s="211"/>
    </row>
    <row r="413" spans="1:27" ht="32.1" customHeight="1" x14ac:dyDescent="0.2">
      <c r="A413" s="175">
        <v>348</v>
      </c>
      <c r="B413" s="176"/>
      <c r="C413" s="143" t="s">
        <v>1074</v>
      </c>
      <c r="D413" s="44" t="s">
        <v>1075</v>
      </c>
      <c r="E413" s="124" t="s">
        <v>37</v>
      </c>
      <c r="F413" s="132" t="s">
        <v>1073</v>
      </c>
      <c r="G413" s="144"/>
      <c r="H413" s="168">
        <v>154</v>
      </c>
      <c r="I413" s="156">
        <v>192</v>
      </c>
      <c r="J413" s="273" t="s">
        <v>26</v>
      </c>
      <c r="K413" s="112" t="s">
        <v>26</v>
      </c>
      <c r="L413" s="214" t="s">
        <v>43</v>
      </c>
      <c r="M413" s="215"/>
      <c r="N413" s="216"/>
      <c r="O413" s="217"/>
      <c r="P413" s="218"/>
      <c r="Q413" s="219"/>
      <c r="R413" s="220"/>
      <c r="S413" s="221" t="s">
        <v>26</v>
      </c>
      <c r="T413" s="223"/>
      <c r="U413" s="174"/>
      <c r="V413" s="150"/>
      <c r="W413" s="168">
        <f t="shared" si="39"/>
        <v>154</v>
      </c>
      <c r="X413" s="157"/>
      <c r="Y413" s="171">
        <f t="shared" si="40"/>
        <v>0</v>
      </c>
      <c r="Z413" s="158"/>
      <c r="AA413" s="211"/>
    </row>
    <row r="414" spans="1:27" ht="32.1" customHeight="1" x14ac:dyDescent="0.2">
      <c r="A414" s="175">
        <v>349</v>
      </c>
      <c r="B414" s="176"/>
      <c r="C414" s="143" t="s">
        <v>1076</v>
      </c>
      <c r="D414" s="44" t="s">
        <v>1077</v>
      </c>
      <c r="E414" s="124" t="s">
        <v>37</v>
      </c>
      <c r="F414" s="132" t="s">
        <v>1073</v>
      </c>
      <c r="G414" s="144"/>
      <c r="H414" s="168">
        <v>67.600000000000009</v>
      </c>
      <c r="I414" s="156">
        <v>192</v>
      </c>
      <c r="J414" s="273" t="s">
        <v>26</v>
      </c>
      <c r="K414" s="112" t="s">
        <v>26</v>
      </c>
      <c r="L414" s="214" t="s">
        <v>68</v>
      </c>
      <c r="M414" s="215"/>
      <c r="N414" s="216"/>
      <c r="O414" s="217"/>
      <c r="P414" s="218"/>
      <c r="Q414" s="219"/>
      <c r="R414" s="220"/>
      <c r="S414" s="221" t="s">
        <v>26</v>
      </c>
      <c r="T414" s="223"/>
      <c r="U414" s="174"/>
      <c r="V414" s="150"/>
      <c r="W414" s="168">
        <f t="shared" si="39"/>
        <v>68</v>
      </c>
      <c r="X414" s="157"/>
      <c r="Y414" s="171">
        <f t="shared" si="40"/>
        <v>0</v>
      </c>
      <c r="Z414" s="158"/>
      <c r="AA414" s="211"/>
    </row>
    <row r="415" spans="1:27" ht="32.1" customHeight="1" x14ac:dyDescent="0.2">
      <c r="A415" s="184">
        <v>350</v>
      </c>
      <c r="B415" s="176"/>
      <c r="C415" s="76" t="s">
        <v>1078</v>
      </c>
      <c r="D415" s="44" t="s">
        <v>1079</v>
      </c>
      <c r="E415" s="31" t="s">
        <v>29</v>
      </c>
      <c r="F415" s="155" t="s">
        <v>1080</v>
      </c>
      <c r="G415" s="170" t="s">
        <v>1081</v>
      </c>
      <c r="H415" s="151">
        <v>143.20000000000002</v>
      </c>
      <c r="I415" s="156">
        <v>150</v>
      </c>
      <c r="J415" s="241" t="s">
        <v>26</v>
      </c>
      <c r="K415" s="112" t="s">
        <v>26</v>
      </c>
      <c r="L415" s="214" t="s">
        <v>43</v>
      </c>
      <c r="M415" s="215"/>
      <c r="N415" s="216"/>
      <c r="O415" s="217"/>
      <c r="P415" s="218"/>
      <c r="Q415" s="219"/>
      <c r="R415" s="220"/>
      <c r="S415" s="221" t="s">
        <v>26</v>
      </c>
      <c r="T415" s="242"/>
      <c r="U415" s="149"/>
      <c r="V415" s="150"/>
      <c r="W415" s="151">
        <f t="shared" si="39"/>
        <v>143</v>
      </c>
      <c r="X415" s="152"/>
      <c r="Y415" s="153">
        <f t="shared" si="40"/>
        <v>0</v>
      </c>
      <c r="Z415" s="158"/>
      <c r="AA415" s="211"/>
    </row>
    <row r="416" spans="1:27" ht="32.1" customHeight="1" x14ac:dyDescent="0.2">
      <c r="A416" s="184">
        <v>351</v>
      </c>
      <c r="B416" s="176"/>
      <c r="C416" s="145" t="s">
        <v>1082</v>
      </c>
      <c r="D416" s="52" t="s">
        <v>1083</v>
      </c>
      <c r="E416" s="31" t="s">
        <v>766</v>
      </c>
      <c r="F416" s="146" t="s">
        <v>1084</v>
      </c>
      <c r="G416" s="13" t="s">
        <v>1085</v>
      </c>
      <c r="H416" s="151">
        <v>195.20000000000002</v>
      </c>
      <c r="I416" s="156">
        <v>80</v>
      </c>
      <c r="J416" s="274" t="s">
        <v>26</v>
      </c>
      <c r="K416" s="112" t="s">
        <v>26</v>
      </c>
      <c r="L416" s="214" t="s">
        <v>43</v>
      </c>
      <c r="M416" s="215"/>
      <c r="N416" s="216"/>
      <c r="O416" s="217"/>
      <c r="P416" s="218"/>
      <c r="Q416" s="219"/>
      <c r="R416" s="220"/>
      <c r="S416" s="221" t="s">
        <v>26</v>
      </c>
      <c r="T416" s="242"/>
      <c r="U416" s="149"/>
      <c r="V416" s="150"/>
      <c r="W416" s="151">
        <f t="shared" si="39"/>
        <v>195</v>
      </c>
      <c r="X416" s="152"/>
      <c r="Y416" s="153">
        <f t="shared" si="40"/>
        <v>0</v>
      </c>
      <c r="Z416" s="158"/>
      <c r="AA416" s="211"/>
    </row>
    <row r="417" spans="1:27" ht="32.1" customHeight="1" x14ac:dyDescent="0.2">
      <c r="A417" s="184">
        <v>352</v>
      </c>
      <c r="B417" s="176"/>
      <c r="C417" s="183" t="s">
        <v>1086</v>
      </c>
      <c r="D417" s="44" t="s">
        <v>1087</v>
      </c>
      <c r="E417" s="31" t="s">
        <v>29</v>
      </c>
      <c r="F417" s="155" t="s">
        <v>1088</v>
      </c>
      <c r="G417" s="170" t="s">
        <v>1089</v>
      </c>
      <c r="H417" s="151">
        <v>163.20000000000002</v>
      </c>
      <c r="I417" s="156">
        <v>150</v>
      </c>
      <c r="J417" s="241" t="s">
        <v>26</v>
      </c>
      <c r="K417" s="112" t="s">
        <v>26</v>
      </c>
      <c r="L417" s="214" t="s">
        <v>43</v>
      </c>
      <c r="M417" s="215"/>
      <c r="N417" s="216"/>
      <c r="O417" s="217"/>
      <c r="P417" s="218"/>
      <c r="Q417" s="219"/>
      <c r="R417" s="220"/>
      <c r="S417" s="221" t="s">
        <v>26</v>
      </c>
      <c r="T417" s="242"/>
      <c r="U417" s="149"/>
      <c r="V417" s="150"/>
      <c r="W417" s="151">
        <f t="shared" si="39"/>
        <v>163</v>
      </c>
      <c r="X417" s="152"/>
      <c r="Y417" s="153">
        <f t="shared" si="40"/>
        <v>0</v>
      </c>
      <c r="Z417" s="158"/>
      <c r="AA417" s="211"/>
    </row>
    <row r="418" spans="1:27" ht="32.1" customHeight="1" x14ac:dyDescent="0.2">
      <c r="A418" s="184">
        <v>353</v>
      </c>
      <c r="B418" s="176"/>
      <c r="C418" s="183" t="s">
        <v>1090</v>
      </c>
      <c r="D418" s="231" t="s">
        <v>117</v>
      </c>
      <c r="E418" s="2"/>
      <c r="F418" s="155" t="s">
        <v>1091</v>
      </c>
      <c r="G418" s="170" t="s">
        <v>1092</v>
      </c>
      <c r="H418" s="151">
        <v>40</v>
      </c>
      <c r="I418" s="156">
        <v>300</v>
      </c>
      <c r="J418" s="241" t="s">
        <v>26</v>
      </c>
      <c r="K418" s="5"/>
      <c r="L418" s="214" t="s">
        <v>1093</v>
      </c>
      <c r="M418" s="215"/>
      <c r="N418" s="216"/>
      <c r="O418" s="217"/>
      <c r="P418" s="218"/>
      <c r="Q418" s="219"/>
      <c r="R418" s="220"/>
      <c r="S418" s="221" t="s">
        <v>26</v>
      </c>
      <c r="T418" s="242"/>
      <c r="U418" s="149"/>
      <c r="V418" s="150"/>
      <c r="W418" s="151">
        <f t="shared" si="39"/>
        <v>40</v>
      </c>
      <c r="X418" s="152"/>
      <c r="Y418" s="153">
        <f t="shared" si="40"/>
        <v>0</v>
      </c>
      <c r="Z418" s="158"/>
      <c r="AA418" s="211"/>
    </row>
    <row r="419" spans="1:27" ht="32.1" customHeight="1" x14ac:dyDescent="0.2">
      <c r="A419" s="185">
        <v>354</v>
      </c>
      <c r="B419" s="182"/>
      <c r="C419" s="183" t="s">
        <v>1094</v>
      </c>
      <c r="D419" s="44" t="s">
        <v>1095</v>
      </c>
      <c r="E419" s="31" t="s">
        <v>398</v>
      </c>
      <c r="F419" s="32" t="s">
        <v>1096</v>
      </c>
      <c r="G419" s="42" t="s">
        <v>1097</v>
      </c>
      <c r="H419" s="161">
        <v>521.20000000000005</v>
      </c>
      <c r="I419" s="156">
        <v>144</v>
      </c>
      <c r="J419" s="274" t="s">
        <v>26</v>
      </c>
      <c r="K419" s="112" t="s">
        <v>26</v>
      </c>
      <c r="L419" s="214"/>
      <c r="M419" s="215"/>
      <c r="N419" s="216"/>
      <c r="O419" s="217"/>
      <c r="P419" s="218"/>
      <c r="Q419" s="219"/>
      <c r="R419" s="220"/>
      <c r="S419" s="221" t="s">
        <v>26</v>
      </c>
      <c r="T419" s="275"/>
      <c r="U419" s="40"/>
      <c r="V419" s="150"/>
      <c r="W419" s="151">
        <f t="shared" si="39"/>
        <v>521</v>
      </c>
      <c r="X419" s="41"/>
      <c r="Y419" s="147">
        <f t="shared" si="40"/>
        <v>0</v>
      </c>
      <c r="Z419" s="148"/>
      <c r="AA419" s="211"/>
    </row>
    <row r="420" spans="1:27" ht="32.1" customHeight="1" x14ac:dyDescent="0.2">
      <c r="A420" s="185">
        <v>355</v>
      </c>
      <c r="B420" s="182"/>
      <c r="C420" s="130" t="s">
        <v>1098</v>
      </c>
      <c r="D420" s="44" t="s">
        <v>1099</v>
      </c>
      <c r="E420" s="31" t="s">
        <v>766</v>
      </c>
      <c r="F420" s="32" t="s">
        <v>1100</v>
      </c>
      <c r="G420" s="42"/>
      <c r="H420" s="161">
        <v>191.60000000000002</v>
      </c>
      <c r="I420" s="156">
        <v>104</v>
      </c>
      <c r="J420" s="274" t="s">
        <v>26</v>
      </c>
      <c r="K420" s="112" t="s">
        <v>26</v>
      </c>
      <c r="L420" s="214" t="s">
        <v>43</v>
      </c>
      <c r="M420" s="215"/>
      <c r="N420" s="216"/>
      <c r="O420" s="217"/>
      <c r="P420" s="218"/>
      <c r="Q420" s="219"/>
      <c r="R420" s="220"/>
      <c r="S420" s="221"/>
      <c r="T420" s="276"/>
      <c r="U420" s="40"/>
      <c r="V420" s="150"/>
      <c r="W420" s="151">
        <f t="shared" si="39"/>
        <v>192</v>
      </c>
      <c r="X420" s="43"/>
      <c r="Y420" s="147">
        <f t="shared" si="40"/>
        <v>0</v>
      </c>
      <c r="Z420" s="148"/>
      <c r="AA420" s="211"/>
    </row>
    <row r="421" spans="1:27" ht="32.1" customHeight="1" x14ac:dyDescent="0.2">
      <c r="A421" s="184">
        <v>356</v>
      </c>
      <c r="B421" s="176"/>
      <c r="C421" s="183" t="s">
        <v>1101</v>
      </c>
      <c r="D421" s="44" t="s">
        <v>1102</v>
      </c>
      <c r="E421" s="31" t="s">
        <v>29</v>
      </c>
      <c r="F421" s="155" t="s">
        <v>1103</v>
      </c>
      <c r="G421" s="37" t="s">
        <v>1104</v>
      </c>
      <c r="H421" s="38">
        <v>170.8</v>
      </c>
      <c r="I421" s="39">
        <v>150</v>
      </c>
      <c r="J421" s="274" t="s">
        <v>26</v>
      </c>
      <c r="K421" s="112" t="s">
        <v>26</v>
      </c>
      <c r="L421" s="214" t="s">
        <v>43</v>
      </c>
      <c r="M421" s="215"/>
      <c r="N421" s="216"/>
      <c r="O421" s="217"/>
      <c r="P421" s="218"/>
      <c r="Q421" s="219"/>
      <c r="R421" s="220"/>
      <c r="S421" s="221" t="s">
        <v>26</v>
      </c>
      <c r="T421" s="242"/>
      <c r="U421" s="149"/>
      <c r="V421" s="150"/>
      <c r="W421" s="38">
        <f t="shared" si="39"/>
        <v>171</v>
      </c>
      <c r="X421" s="152"/>
      <c r="Y421" s="142">
        <f t="shared" si="40"/>
        <v>0</v>
      </c>
      <c r="Z421" s="148"/>
      <c r="AA421" s="211"/>
    </row>
    <row r="422" spans="1:27" ht="32.1" customHeight="1" x14ac:dyDescent="0.2">
      <c r="A422" s="184">
        <v>357</v>
      </c>
      <c r="B422" s="176"/>
      <c r="C422" s="183" t="s">
        <v>1105</v>
      </c>
      <c r="D422" s="44" t="s">
        <v>1106</v>
      </c>
      <c r="E422" s="31" t="s">
        <v>29</v>
      </c>
      <c r="F422" s="155" t="s">
        <v>1103</v>
      </c>
      <c r="G422" s="170" t="s">
        <v>1107</v>
      </c>
      <c r="H422" s="38">
        <v>105.60000000000001</v>
      </c>
      <c r="I422" s="39">
        <v>150</v>
      </c>
      <c r="J422" s="241" t="s">
        <v>26</v>
      </c>
      <c r="K422" s="112" t="s">
        <v>26</v>
      </c>
      <c r="L422" s="214" t="s">
        <v>43</v>
      </c>
      <c r="M422" s="215"/>
      <c r="N422" s="216"/>
      <c r="O422" s="217"/>
      <c r="P422" s="218"/>
      <c r="Q422" s="219"/>
      <c r="R422" s="220"/>
      <c r="S422" s="221" t="s">
        <v>26</v>
      </c>
      <c r="T422" s="242"/>
      <c r="U422" s="149"/>
      <c r="V422" s="150"/>
      <c r="W422" s="38">
        <f t="shared" si="39"/>
        <v>106</v>
      </c>
      <c r="X422" s="152"/>
      <c r="Y422" s="142">
        <f t="shared" si="40"/>
        <v>0</v>
      </c>
      <c r="Z422" s="148"/>
      <c r="AA422" s="211"/>
    </row>
    <row r="423" spans="1:27" ht="32.1" customHeight="1" x14ac:dyDescent="0.2">
      <c r="A423" s="184">
        <v>358</v>
      </c>
      <c r="B423" s="176"/>
      <c r="C423" s="76" t="s">
        <v>1108</v>
      </c>
      <c r="D423" s="44" t="s">
        <v>1109</v>
      </c>
      <c r="E423" s="31" t="s">
        <v>282</v>
      </c>
      <c r="F423" s="155" t="s">
        <v>1110</v>
      </c>
      <c r="G423" s="170"/>
      <c r="H423" s="151">
        <v>225.20000000000002</v>
      </c>
      <c r="I423" s="156">
        <v>300</v>
      </c>
      <c r="J423" s="241" t="s">
        <v>26</v>
      </c>
      <c r="K423" s="112" t="s">
        <v>26</v>
      </c>
      <c r="L423" s="214" t="s">
        <v>43</v>
      </c>
      <c r="M423" s="215"/>
      <c r="N423" s="216"/>
      <c r="O423" s="217"/>
      <c r="P423" s="218"/>
      <c r="Q423" s="219"/>
      <c r="R423" s="220"/>
      <c r="S423" s="221" t="s">
        <v>26</v>
      </c>
      <c r="T423" s="242"/>
      <c r="U423" s="149"/>
      <c r="V423" s="150"/>
      <c r="W423" s="151">
        <f t="shared" si="39"/>
        <v>225</v>
      </c>
      <c r="X423" s="152"/>
      <c r="Y423" s="153">
        <f t="shared" si="40"/>
        <v>0</v>
      </c>
      <c r="Z423" s="158"/>
      <c r="AA423" s="211"/>
    </row>
    <row r="424" spans="1:27" ht="32.1" customHeight="1" x14ac:dyDescent="0.2">
      <c r="A424" s="184">
        <v>359</v>
      </c>
      <c r="B424" s="176"/>
      <c r="C424" s="76" t="s">
        <v>1111</v>
      </c>
      <c r="D424" s="44" t="s">
        <v>1112</v>
      </c>
      <c r="E424" s="31" t="s">
        <v>282</v>
      </c>
      <c r="F424" s="155" t="s">
        <v>1110</v>
      </c>
      <c r="G424" s="159"/>
      <c r="H424" s="151">
        <v>84</v>
      </c>
      <c r="I424" s="156">
        <v>300</v>
      </c>
      <c r="J424" s="241" t="s">
        <v>26</v>
      </c>
      <c r="K424" s="112" t="s">
        <v>26</v>
      </c>
      <c r="L424" s="214" t="s">
        <v>43</v>
      </c>
      <c r="M424" s="215"/>
      <c r="N424" s="216"/>
      <c r="O424" s="217"/>
      <c r="P424" s="218"/>
      <c r="Q424" s="219"/>
      <c r="R424" s="220"/>
      <c r="S424" s="221" t="s">
        <v>26</v>
      </c>
      <c r="T424" s="223"/>
      <c r="U424" s="149"/>
      <c r="V424" s="150"/>
      <c r="W424" s="151">
        <f t="shared" si="39"/>
        <v>84</v>
      </c>
      <c r="X424" s="157"/>
      <c r="Y424" s="153">
        <f t="shared" si="40"/>
        <v>0</v>
      </c>
      <c r="Z424" s="158"/>
      <c r="AA424" s="211"/>
    </row>
    <row r="425" spans="1:27" ht="32.1" customHeight="1" x14ac:dyDescent="0.2">
      <c r="A425" s="181">
        <v>360</v>
      </c>
      <c r="B425" s="285"/>
      <c r="C425" s="179" t="s">
        <v>1113</v>
      </c>
      <c r="D425" s="44" t="s">
        <v>1114</v>
      </c>
      <c r="E425" s="31" t="s">
        <v>282</v>
      </c>
      <c r="F425" s="155" t="s">
        <v>1110</v>
      </c>
      <c r="G425" s="170"/>
      <c r="H425" s="151">
        <v>60</v>
      </c>
      <c r="I425" s="156">
        <v>300</v>
      </c>
      <c r="J425" s="241" t="s">
        <v>26</v>
      </c>
      <c r="K425" s="112" t="s">
        <v>26</v>
      </c>
      <c r="L425" s="214" t="s">
        <v>43</v>
      </c>
      <c r="M425" s="215"/>
      <c r="N425" s="216"/>
      <c r="O425" s="217"/>
      <c r="P425" s="218"/>
      <c r="Q425" s="219"/>
      <c r="R425" s="220"/>
      <c r="S425" s="221" t="s">
        <v>26</v>
      </c>
      <c r="T425" s="242"/>
      <c r="U425" s="149"/>
      <c r="V425" s="150"/>
      <c r="W425" s="151">
        <f t="shared" si="39"/>
        <v>60</v>
      </c>
      <c r="X425" s="152"/>
      <c r="Y425" s="153">
        <f t="shared" si="40"/>
        <v>0</v>
      </c>
      <c r="Z425" s="158"/>
      <c r="AA425" s="211"/>
    </row>
    <row r="426" spans="1:27" ht="32.1" customHeight="1" x14ac:dyDescent="0.2">
      <c r="A426" s="185">
        <v>361</v>
      </c>
      <c r="B426" s="182"/>
      <c r="C426" s="83" t="s">
        <v>1115</v>
      </c>
      <c r="D426" s="44" t="s">
        <v>1116</v>
      </c>
      <c r="E426" s="31" t="s">
        <v>33</v>
      </c>
      <c r="F426" s="155" t="s">
        <v>1117</v>
      </c>
      <c r="G426" s="21" t="s">
        <v>1118</v>
      </c>
      <c r="H426" s="151">
        <v>88.4</v>
      </c>
      <c r="I426" s="156">
        <v>120</v>
      </c>
      <c r="J426" s="274" t="s">
        <v>26</v>
      </c>
      <c r="K426" s="112" t="s">
        <v>26</v>
      </c>
      <c r="L426" s="214" t="s">
        <v>609</v>
      </c>
      <c r="M426" s="215"/>
      <c r="N426" s="216"/>
      <c r="O426" s="217"/>
      <c r="P426" s="218"/>
      <c r="Q426" s="219"/>
      <c r="R426" s="220"/>
      <c r="S426" s="221" t="s">
        <v>26</v>
      </c>
      <c r="T426" s="242"/>
      <c r="U426" s="149"/>
      <c r="V426" s="150"/>
      <c r="W426" s="151">
        <f t="shared" si="39"/>
        <v>88</v>
      </c>
      <c r="X426" s="152"/>
      <c r="Y426" s="153">
        <f t="shared" si="40"/>
        <v>0</v>
      </c>
      <c r="Z426" s="158"/>
      <c r="AA426" s="211"/>
    </row>
    <row r="427" spans="1:27" ht="32.1" customHeight="1" x14ac:dyDescent="0.2">
      <c r="A427" s="184">
        <v>362</v>
      </c>
      <c r="B427" s="176"/>
      <c r="C427" s="76" t="s">
        <v>1119</v>
      </c>
      <c r="D427" s="44" t="s">
        <v>1120</v>
      </c>
      <c r="E427" s="31" t="s">
        <v>37</v>
      </c>
      <c r="F427" s="155" t="s">
        <v>1121</v>
      </c>
      <c r="G427" s="170"/>
      <c r="H427" s="151">
        <v>206</v>
      </c>
      <c r="I427" s="156">
        <v>96</v>
      </c>
      <c r="J427" s="241" t="s">
        <v>26</v>
      </c>
      <c r="K427" s="112" t="s">
        <v>26</v>
      </c>
      <c r="L427" s="214"/>
      <c r="M427" s="215"/>
      <c r="N427" s="216"/>
      <c r="O427" s="217"/>
      <c r="P427" s="218"/>
      <c r="Q427" s="219"/>
      <c r="R427" s="220"/>
      <c r="S427" s="221" t="s">
        <v>26</v>
      </c>
      <c r="T427" s="242"/>
      <c r="U427" s="149"/>
      <c r="V427" s="150"/>
      <c r="W427" s="151">
        <f t="shared" si="39"/>
        <v>206</v>
      </c>
      <c r="X427" s="152"/>
      <c r="Y427" s="153">
        <f t="shared" si="40"/>
        <v>0</v>
      </c>
      <c r="Z427" s="158"/>
      <c r="AA427" s="211"/>
    </row>
    <row r="428" spans="1:27" ht="32.1" customHeight="1" x14ac:dyDescent="0.2">
      <c r="A428" s="184">
        <v>363</v>
      </c>
      <c r="B428" s="176"/>
      <c r="C428" s="76" t="s">
        <v>1122</v>
      </c>
      <c r="D428" s="44" t="s">
        <v>1123</v>
      </c>
      <c r="E428" s="2" t="s">
        <v>37</v>
      </c>
      <c r="F428" s="155" t="s">
        <v>1121</v>
      </c>
      <c r="G428" s="170"/>
      <c r="H428" s="151">
        <v>248.8</v>
      </c>
      <c r="I428" s="156">
        <v>96</v>
      </c>
      <c r="J428" s="241" t="s">
        <v>26</v>
      </c>
      <c r="K428" s="112" t="s">
        <v>26</v>
      </c>
      <c r="L428" s="214"/>
      <c r="M428" s="215"/>
      <c r="N428" s="216"/>
      <c r="O428" s="217"/>
      <c r="P428" s="218"/>
      <c r="Q428" s="219"/>
      <c r="R428" s="220"/>
      <c r="S428" s="221" t="s">
        <v>26</v>
      </c>
      <c r="T428" s="242"/>
      <c r="U428" s="149"/>
      <c r="V428" s="150"/>
      <c r="W428" s="151">
        <f t="shared" si="39"/>
        <v>249</v>
      </c>
      <c r="X428" s="152"/>
      <c r="Y428" s="153">
        <f t="shared" si="40"/>
        <v>0</v>
      </c>
      <c r="Z428" s="158"/>
      <c r="AA428" s="211"/>
    </row>
    <row r="429" spans="1:27" ht="32.1" customHeight="1" x14ac:dyDescent="0.2">
      <c r="A429" s="184">
        <v>364</v>
      </c>
      <c r="B429" s="176"/>
      <c r="C429" s="18" t="s">
        <v>1124</v>
      </c>
      <c r="D429" s="44" t="s">
        <v>1125</v>
      </c>
      <c r="E429" s="31" t="s">
        <v>766</v>
      </c>
      <c r="F429" s="32" t="s">
        <v>1229</v>
      </c>
      <c r="G429" s="154" t="s">
        <v>1126</v>
      </c>
      <c r="H429" s="151">
        <v>128.80000000000001</v>
      </c>
      <c r="I429" s="156">
        <v>104</v>
      </c>
      <c r="J429" s="274" t="s">
        <v>26</v>
      </c>
      <c r="K429" s="112" t="s">
        <v>26</v>
      </c>
      <c r="L429" s="214" t="s">
        <v>635</v>
      </c>
      <c r="M429" s="215"/>
      <c r="N429" s="216"/>
      <c r="O429" s="217"/>
      <c r="P429" s="218"/>
      <c r="Q429" s="219"/>
      <c r="R429" s="220"/>
      <c r="S429" s="221" t="s">
        <v>26</v>
      </c>
      <c r="T429" s="242"/>
      <c r="U429" s="149"/>
      <c r="V429" s="150"/>
      <c r="W429" s="151">
        <f t="shared" si="39"/>
        <v>129</v>
      </c>
      <c r="X429" s="152"/>
      <c r="Y429" s="153">
        <f t="shared" si="40"/>
        <v>0</v>
      </c>
      <c r="Z429" s="158"/>
      <c r="AA429" s="211"/>
    </row>
    <row r="430" spans="1:27" ht="32.1" customHeight="1" x14ac:dyDescent="0.2">
      <c r="A430" s="184">
        <v>365</v>
      </c>
      <c r="B430" s="176"/>
      <c r="C430" s="76" t="s">
        <v>1127</v>
      </c>
      <c r="D430" s="44" t="s">
        <v>1128</v>
      </c>
      <c r="E430" s="31" t="s">
        <v>29</v>
      </c>
      <c r="F430" s="155" t="s">
        <v>1129</v>
      </c>
      <c r="G430" s="170"/>
      <c r="H430" s="151">
        <v>97.600000000000009</v>
      </c>
      <c r="I430" s="156">
        <v>96</v>
      </c>
      <c r="J430" s="241" t="s">
        <v>26</v>
      </c>
      <c r="K430" s="112" t="s">
        <v>26</v>
      </c>
      <c r="L430" s="214" t="s">
        <v>43</v>
      </c>
      <c r="M430" s="215"/>
      <c r="N430" s="216"/>
      <c r="O430" s="217"/>
      <c r="P430" s="218"/>
      <c r="Q430" s="219"/>
      <c r="R430" s="220"/>
      <c r="S430" s="221" t="s">
        <v>26</v>
      </c>
      <c r="T430" s="242"/>
      <c r="U430" s="149"/>
      <c r="V430" s="150"/>
      <c r="W430" s="151">
        <f t="shared" si="39"/>
        <v>98</v>
      </c>
      <c r="X430" s="152"/>
      <c r="Y430" s="153">
        <f t="shared" si="40"/>
        <v>0</v>
      </c>
      <c r="Z430" s="158"/>
      <c r="AA430" s="211"/>
    </row>
    <row r="431" spans="1:27" ht="32.1" customHeight="1" x14ac:dyDescent="0.2">
      <c r="A431" s="184">
        <v>366</v>
      </c>
      <c r="B431" s="176"/>
      <c r="C431" s="76" t="s">
        <v>1130</v>
      </c>
      <c r="D431" s="44" t="s">
        <v>1131</v>
      </c>
      <c r="E431" s="31" t="s">
        <v>29</v>
      </c>
      <c r="F431" s="155" t="s">
        <v>1129</v>
      </c>
      <c r="G431" s="170"/>
      <c r="H431" s="151">
        <v>82</v>
      </c>
      <c r="I431" s="156">
        <v>96</v>
      </c>
      <c r="J431" s="241" t="s">
        <v>26</v>
      </c>
      <c r="K431" s="112" t="s">
        <v>26</v>
      </c>
      <c r="L431" s="214" t="s">
        <v>43</v>
      </c>
      <c r="M431" s="215"/>
      <c r="N431" s="216"/>
      <c r="O431" s="217"/>
      <c r="P431" s="218"/>
      <c r="Q431" s="219"/>
      <c r="R431" s="220"/>
      <c r="S431" s="221" t="s">
        <v>26</v>
      </c>
      <c r="T431" s="242"/>
      <c r="U431" s="149"/>
      <c r="V431" s="150"/>
      <c r="W431" s="151">
        <f t="shared" si="39"/>
        <v>82</v>
      </c>
      <c r="X431" s="152"/>
      <c r="Y431" s="153">
        <f t="shared" si="40"/>
        <v>0</v>
      </c>
      <c r="Z431" s="158"/>
      <c r="AA431" s="211"/>
    </row>
    <row r="432" spans="1:27" ht="32.1" customHeight="1" x14ac:dyDescent="0.2">
      <c r="A432" s="184">
        <v>367</v>
      </c>
      <c r="B432" s="176"/>
      <c r="C432" s="183" t="s">
        <v>1132</v>
      </c>
      <c r="D432" s="44" t="s">
        <v>1133</v>
      </c>
      <c r="E432" s="31" t="s">
        <v>766</v>
      </c>
      <c r="F432" s="155" t="s">
        <v>1134</v>
      </c>
      <c r="G432" s="170"/>
      <c r="H432" s="151">
        <v>244.8</v>
      </c>
      <c r="I432" s="156">
        <v>72</v>
      </c>
      <c r="J432" s="241" t="s">
        <v>26</v>
      </c>
      <c r="K432" s="112" t="s">
        <v>26</v>
      </c>
      <c r="L432" s="214"/>
      <c r="M432" s="215"/>
      <c r="N432" s="216"/>
      <c r="O432" s="217"/>
      <c r="P432" s="218"/>
      <c r="Q432" s="219"/>
      <c r="R432" s="220"/>
      <c r="S432" s="221" t="s">
        <v>26</v>
      </c>
      <c r="T432" s="242"/>
      <c r="U432" s="149"/>
      <c r="V432" s="150"/>
      <c r="W432" s="151">
        <f t="shared" si="39"/>
        <v>245</v>
      </c>
      <c r="X432" s="152"/>
      <c r="Y432" s="153">
        <f t="shared" si="40"/>
        <v>0</v>
      </c>
      <c r="Z432" s="158"/>
      <c r="AA432" s="211"/>
    </row>
    <row r="433" spans="1:27" ht="32.1" customHeight="1" x14ac:dyDescent="0.2">
      <c r="A433" s="184">
        <v>368</v>
      </c>
      <c r="B433" s="176"/>
      <c r="C433" s="76" t="s">
        <v>1135</v>
      </c>
      <c r="D433" s="44" t="s">
        <v>1136</v>
      </c>
      <c r="E433" s="2" t="s">
        <v>57</v>
      </c>
      <c r="F433" s="155" t="s">
        <v>1137</v>
      </c>
      <c r="G433" s="170"/>
      <c r="H433" s="151">
        <v>338</v>
      </c>
      <c r="I433" s="156">
        <v>48</v>
      </c>
      <c r="J433" s="241" t="s">
        <v>26</v>
      </c>
      <c r="K433" s="112" t="s">
        <v>26</v>
      </c>
      <c r="L433" s="214"/>
      <c r="M433" s="215"/>
      <c r="N433" s="216"/>
      <c r="O433" s="217"/>
      <c r="P433" s="218"/>
      <c r="Q433" s="219"/>
      <c r="R433" s="220"/>
      <c r="S433" s="221" t="s">
        <v>26</v>
      </c>
      <c r="T433" s="242"/>
      <c r="U433" s="149"/>
      <c r="V433" s="150"/>
      <c r="W433" s="151">
        <f t="shared" si="39"/>
        <v>338</v>
      </c>
      <c r="X433" s="152"/>
      <c r="Y433" s="153">
        <f t="shared" si="40"/>
        <v>0</v>
      </c>
      <c r="Z433" s="158"/>
      <c r="AA433" s="211"/>
    </row>
    <row r="434" spans="1:27" ht="32.1" customHeight="1" x14ac:dyDescent="0.2">
      <c r="A434" s="184">
        <v>369</v>
      </c>
      <c r="B434" s="176"/>
      <c r="C434" s="76" t="s">
        <v>1138</v>
      </c>
      <c r="D434" s="44" t="s">
        <v>1139</v>
      </c>
      <c r="E434" s="31" t="s">
        <v>29</v>
      </c>
      <c r="F434" s="155" t="s">
        <v>1140</v>
      </c>
      <c r="G434" s="170"/>
      <c r="H434" s="151">
        <v>83.600000000000009</v>
      </c>
      <c r="I434" s="156">
        <v>120</v>
      </c>
      <c r="J434" s="241" t="s">
        <v>26</v>
      </c>
      <c r="K434" s="112" t="s">
        <v>26</v>
      </c>
      <c r="L434" s="214" t="s">
        <v>43</v>
      </c>
      <c r="M434" s="215"/>
      <c r="N434" s="216"/>
      <c r="O434" s="217"/>
      <c r="P434" s="218"/>
      <c r="Q434" s="219"/>
      <c r="R434" s="220"/>
      <c r="S434" s="221"/>
      <c r="T434" s="222"/>
      <c r="U434" s="149"/>
      <c r="V434" s="150"/>
      <c r="W434" s="151">
        <f t="shared" si="39"/>
        <v>84</v>
      </c>
      <c r="X434" s="152"/>
      <c r="Y434" s="153">
        <f t="shared" si="40"/>
        <v>0</v>
      </c>
      <c r="Z434" s="158"/>
      <c r="AA434" s="211"/>
    </row>
    <row r="435" spans="1:27" ht="32.1" customHeight="1" x14ac:dyDescent="0.2">
      <c r="A435" s="184">
        <v>370</v>
      </c>
      <c r="B435" s="176"/>
      <c r="C435" s="76" t="s">
        <v>1141</v>
      </c>
      <c r="D435" s="44" t="s">
        <v>1142</v>
      </c>
      <c r="E435" s="31" t="s">
        <v>29</v>
      </c>
      <c r="F435" s="155" t="s">
        <v>1140</v>
      </c>
      <c r="G435" s="154"/>
      <c r="H435" s="151">
        <v>175.60000000000002</v>
      </c>
      <c r="I435" s="156">
        <v>120</v>
      </c>
      <c r="J435" s="241" t="s">
        <v>26</v>
      </c>
      <c r="K435" s="112" t="s">
        <v>26</v>
      </c>
      <c r="L435" s="214" t="s">
        <v>68</v>
      </c>
      <c r="M435" s="215"/>
      <c r="N435" s="216"/>
      <c r="O435" s="217"/>
      <c r="P435" s="218"/>
      <c r="Q435" s="219"/>
      <c r="R435" s="220"/>
      <c r="S435" s="221" t="s">
        <v>26</v>
      </c>
      <c r="T435" s="242"/>
      <c r="U435" s="149"/>
      <c r="V435" s="150"/>
      <c r="W435" s="151">
        <f t="shared" si="39"/>
        <v>176</v>
      </c>
      <c r="X435" s="152"/>
      <c r="Y435" s="153">
        <f t="shared" si="40"/>
        <v>0</v>
      </c>
      <c r="Z435" s="158"/>
      <c r="AA435" s="211"/>
    </row>
    <row r="436" spans="1:27" ht="32.1" customHeight="1" x14ac:dyDescent="0.2">
      <c r="A436" s="184">
        <v>371</v>
      </c>
      <c r="B436" s="176"/>
      <c r="C436" s="76" t="s">
        <v>1143</v>
      </c>
      <c r="D436" s="44" t="s">
        <v>1144</v>
      </c>
      <c r="E436" s="31" t="s">
        <v>29</v>
      </c>
      <c r="F436" s="155" t="s">
        <v>1140</v>
      </c>
      <c r="G436" s="154"/>
      <c r="H436" s="151">
        <v>156</v>
      </c>
      <c r="I436" s="156">
        <v>120</v>
      </c>
      <c r="J436" s="241" t="s">
        <v>26</v>
      </c>
      <c r="K436" s="112" t="s">
        <v>26</v>
      </c>
      <c r="L436" s="214" t="s">
        <v>43</v>
      </c>
      <c r="M436" s="215"/>
      <c r="N436" s="216"/>
      <c r="O436" s="217"/>
      <c r="P436" s="218"/>
      <c r="Q436" s="219"/>
      <c r="R436" s="220"/>
      <c r="S436" s="221" t="s">
        <v>26</v>
      </c>
      <c r="T436" s="242"/>
      <c r="U436" s="149"/>
      <c r="V436" s="150"/>
      <c r="W436" s="151">
        <f t="shared" si="39"/>
        <v>156</v>
      </c>
      <c r="X436" s="152"/>
      <c r="Y436" s="153">
        <f t="shared" si="40"/>
        <v>0</v>
      </c>
      <c r="Z436" s="158"/>
      <c r="AA436" s="211"/>
    </row>
    <row r="437" spans="1:27" ht="32.1" customHeight="1" x14ac:dyDescent="0.2">
      <c r="A437" s="184">
        <v>372</v>
      </c>
      <c r="B437" s="176"/>
      <c r="C437" s="76" t="s">
        <v>1145</v>
      </c>
      <c r="D437" s="44" t="s">
        <v>1146</v>
      </c>
      <c r="E437" s="31" t="s">
        <v>29</v>
      </c>
      <c r="F437" s="155" t="s">
        <v>1147</v>
      </c>
      <c r="G437" s="154"/>
      <c r="H437" s="151">
        <v>83.600000000000009</v>
      </c>
      <c r="I437" s="156">
        <v>72</v>
      </c>
      <c r="J437" s="241" t="s">
        <v>26</v>
      </c>
      <c r="K437" s="112" t="s">
        <v>26</v>
      </c>
      <c r="L437" s="214" t="s">
        <v>120</v>
      </c>
      <c r="M437" s="215"/>
      <c r="N437" s="216"/>
      <c r="O437" s="217"/>
      <c r="P437" s="218"/>
      <c r="Q437" s="219"/>
      <c r="R437" s="220"/>
      <c r="S437" s="221"/>
      <c r="T437" s="222"/>
      <c r="U437" s="149"/>
      <c r="V437" s="150"/>
      <c r="W437" s="151">
        <f t="shared" si="39"/>
        <v>84</v>
      </c>
      <c r="X437" s="152"/>
      <c r="Y437" s="153">
        <f t="shared" si="40"/>
        <v>0</v>
      </c>
      <c r="Z437" s="158"/>
      <c r="AA437" s="211"/>
    </row>
    <row r="438" spans="1:27" ht="32.1" customHeight="1" x14ac:dyDescent="0.2">
      <c r="A438" s="184">
        <v>373</v>
      </c>
      <c r="B438" s="176"/>
      <c r="C438" s="76" t="s">
        <v>1148</v>
      </c>
      <c r="D438" s="44" t="s">
        <v>1149</v>
      </c>
      <c r="E438" s="31" t="s">
        <v>29</v>
      </c>
      <c r="F438" s="155" t="s">
        <v>1147</v>
      </c>
      <c r="G438" s="170"/>
      <c r="H438" s="151">
        <v>88</v>
      </c>
      <c r="I438" s="156">
        <v>72</v>
      </c>
      <c r="J438" s="241" t="s">
        <v>26</v>
      </c>
      <c r="K438" s="112" t="s">
        <v>26</v>
      </c>
      <c r="L438" s="214" t="s">
        <v>169</v>
      </c>
      <c r="M438" s="215"/>
      <c r="N438" s="216"/>
      <c r="O438" s="217"/>
      <c r="P438" s="218"/>
      <c r="Q438" s="219"/>
      <c r="R438" s="220"/>
      <c r="S438" s="221"/>
      <c r="T438" s="242"/>
      <c r="U438" s="149"/>
      <c r="V438" s="150"/>
      <c r="W438" s="151">
        <f t="shared" si="39"/>
        <v>88</v>
      </c>
      <c r="X438" s="152"/>
      <c r="Y438" s="153">
        <f t="shared" si="40"/>
        <v>0</v>
      </c>
      <c r="Z438" s="158"/>
      <c r="AA438" s="211"/>
    </row>
    <row r="439" spans="1:27" ht="32.1" customHeight="1" x14ac:dyDescent="0.2">
      <c r="A439" s="184">
        <v>374</v>
      </c>
      <c r="B439" s="176"/>
      <c r="C439" s="76" t="s">
        <v>1150</v>
      </c>
      <c r="D439" s="44" t="s">
        <v>1151</v>
      </c>
      <c r="E439" s="31" t="s">
        <v>29</v>
      </c>
      <c r="F439" s="155" t="s">
        <v>1147</v>
      </c>
      <c r="G439" s="170"/>
      <c r="H439" s="151">
        <v>95.2</v>
      </c>
      <c r="I439" s="156">
        <v>72</v>
      </c>
      <c r="J439" s="241" t="s">
        <v>26</v>
      </c>
      <c r="K439" s="112" t="s">
        <v>26</v>
      </c>
      <c r="L439" s="214" t="s">
        <v>120</v>
      </c>
      <c r="M439" s="215"/>
      <c r="N439" s="216"/>
      <c r="O439" s="217"/>
      <c r="P439" s="218"/>
      <c r="Q439" s="219"/>
      <c r="R439" s="220"/>
      <c r="S439" s="221"/>
      <c r="T439" s="242"/>
      <c r="U439" s="149"/>
      <c r="V439" s="150"/>
      <c r="W439" s="151">
        <f t="shared" si="39"/>
        <v>95</v>
      </c>
      <c r="X439" s="152"/>
      <c r="Y439" s="153">
        <f t="shared" si="40"/>
        <v>0</v>
      </c>
      <c r="Z439" s="158"/>
      <c r="AA439" s="211"/>
    </row>
    <row r="440" spans="1:27" ht="32.1" customHeight="1" x14ac:dyDescent="0.2">
      <c r="A440" s="184">
        <v>375</v>
      </c>
      <c r="B440" s="176"/>
      <c r="C440" s="76" t="s">
        <v>1152</v>
      </c>
      <c r="D440" s="44" t="s">
        <v>1153</v>
      </c>
      <c r="E440" s="31" t="s">
        <v>29</v>
      </c>
      <c r="F440" s="155" t="s">
        <v>1147</v>
      </c>
      <c r="G440" s="170"/>
      <c r="H440" s="151">
        <v>71.600000000000009</v>
      </c>
      <c r="I440" s="156">
        <v>72</v>
      </c>
      <c r="J440" s="241" t="s">
        <v>26</v>
      </c>
      <c r="K440" s="112" t="s">
        <v>26</v>
      </c>
      <c r="L440" s="214" t="s">
        <v>169</v>
      </c>
      <c r="M440" s="215"/>
      <c r="N440" s="216"/>
      <c r="O440" s="217"/>
      <c r="P440" s="218"/>
      <c r="Q440" s="219"/>
      <c r="R440" s="220"/>
      <c r="S440" s="221"/>
      <c r="T440" s="242"/>
      <c r="U440" s="149"/>
      <c r="V440" s="150"/>
      <c r="W440" s="151">
        <f t="shared" si="39"/>
        <v>72</v>
      </c>
      <c r="X440" s="152"/>
      <c r="Y440" s="153">
        <f t="shared" si="40"/>
        <v>0</v>
      </c>
      <c r="Z440" s="158"/>
      <c r="AA440" s="211"/>
    </row>
    <row r="441" spans="1:27" ht="32.1" customHeight="1" x14ac:dyDescent="0.2">
      <c r="A441" s="184">
        <v>376</v>
      </c>
      <c r="B441" s="176"/>
      <c r="C441" s="183" t="s">
        <v>1154</v>
      </c>
      <c r="D441" s="44" t="s">
        <v>1155</v>
      </c>
      <c r="E441" s="2" t="s">
        <v>37</v>
      </c>
      <c r="F441" s="155" t="s">
        <v>1156</v>
      </c>
      <c r="G441" s="154" t="s">
        <v>1157</v>
      </c>
      <c r="H441" s="151">
        <v>269.60000000000002</v>
      </c>
      <c r="I441" s="156">
        <v>100</v>
      </c>
      <c r="J441" s="241" t="s">
        <v>26</v>
      </c>
      <c r="K441" s="112" t="s">
        <v>26</v>
      </c>
      <c r="L441" s="214" t="s">
        <v>36</v>
      </c>
      <c r="M441" s="215"/>
      <c r="N441" s="216"/>
      <c r="O441" s="217"/>
      <c r="P441" s="218"/>
      <c r="Q441" s="219"/>
      <c r="R441" s="220"/>
      <c r="S441" s="221" t="s">
        <v>26</v>
      </c>
      <c r="T441" s="242"/>
      <c r="U441" s="149"/>
      <c r="V441" s="150"/>
      <c r="W441" s="151">
        <f t="shared" si="39"/>
        <v>270</v>
      </c>
      <c r="X441" s="152"/>
      <c r="Y441" s="153">
        <f t="shared" si="40"/>
        <v>0</v>
      </c>
      <c r="Z441" s="158"/>
      <c r="AA441" s="211"/>
    </row>
    <row r="442" spans="1:27" ht="32.1" customHeight="1" x14ac:dyDescent="0.2">
      <c r="A442" s="184">
        <v>377</v>
      </c>
      <c r="B442" s="176"/>
      <c r="C442" s="76" t="s">
        <v>1158</v>
      </c>
      <c r="D442" s="44" t="s">
        <v>1159</v>
      </c>
      <c r="E442" s="31" t="s">
        <v>29</v>
      </c>
      <c r="F442" s="155" t="s">
        <v>1160</v>
      </c>
      <c r="G442" s="170" t="s">
        <v>1161</v>
      </c>
      <c r="H442" s="151">
        <v>464</v>
      </c>
      <c r="I442" s="156">
        <v>80</v>
      </c>
      <c r="J442" s="241" t="s">
        <v>26</v>
      </c>
      <c r="K442" s="112" t="s">
        <v>26</v>
      </c>
      <c r="L442" s="214" t="s">
        <v>43</v>
      </c>
      <c r="M442" s="215"/>
      <c r="N442" s="216"/>
      <c r="O442" s="217"/>
      <c r="P442" s="218"/>
      <c r="Q442" s="219"/>
      <c r="R442" s="220"/>
      <c r="S442" s="221" t="s">
        <v>26</v>
      </c>
      <c r="T442" s="242"/>
      <c r="U442" s="149"/>
      <c r="V442" s="150"/>
      <c r="W442" s="151">
        <f t="shared" si="39"/>
        <v>464</v>
      </c>
      <c r="X442" s="152"/>
      <c r="Y442" s="153">
        <f t="shared" si="40"/>
        <v>0</v>
      </c>
      <c r="Z442" s="158"/>
      <c r="AA442" s="211"/>
    </row>
    <row r="443" spans="1:27" ht="32.1" customHeight="1" x14ac:dyDescent="0.2">
      <c r="A443" s="184">
        <v>378</v>
      </c>
      <c r="B443" s="176"/>
      <c r="C443" s="76" t="s">
        <v>1162</v>
      </c>
      <c r="D443" s="44" t="s">
        <v>1163</v>
      </c>
      <c r="E443" s="31" t="s">
        <v>29</v>
      </c>
      <c r="F443" s="155" t="s">
        <v>1164</v>
      </c>
      <c r="G443" s="170" t="s">
        <v>1161</v>
      </c>
      <c r="H443" s="151">
        <v>378.40000000000003</v>
      </c>
      <c r="I443" s="156">
        <v>80</v>
      </c>
      <c r="J443" s="241" t="s">
        <v>26</v>
      </c>
      <c r="K443" s="112" t="s">
        <v>26</v>
      </c>
      <c r="L443" s="214" t="s">
        <v>43</v>
      </c>
      <c r="M443" s="215"/>
      <c r="N443" s="216"/>
      <c r="O443" s="217"/>
      <c r="P443" s="218"/>
      <c r="Q443" s="219"/>
      <c r="R443" s="220"/>
      <c r="S443" s="221" t="s">
        <v>26</v>
      </c>
      <c r="T443" s="242"/>
      <c r="U443" s="149"/>
      <c r="V443" s="150"/>
      <c r="W443" s="151">
        <f t="shared" si="39"/>
        <v>378</v>
      </c>
      <c r="X443" s="152"/>
      <c r="Y443" s="153">
        <f t="shared" si="40"/>
        <v>0</v>
      </c>
      <c r="Z443" s="158"/>
      <c r="AA443" s="211"/>
    </row>
    <row r="444" spans="1:27" ht="32.1" customHeight="1" x14ac:dyDescent="0.2">
      <c r="A444" s="184">
        <v>379</v>
      </c>
      <c r="B444" s="176"/>
      <c r="C444" s="18" t="s">
        <v>1187</v>
      </c>
      <c r="D444" s="44" t="s">
        <v>1165</v>
      </c>
      <c r="E444" s="31" t="s">
        <v>766</v>
      </c>
      <c r="F444" s="32" t="s">
        <v>1230</v>
      </c>
      <c r="G444" s="154" t="s">
        <v>1166</v>
      </c>
      <c r="H444" s="151">
        <v>120.4</v>
      </c>
      <c r="I444" s="156">
        <v>72</v>
      </c>
      <c r="J444" s="274" t="s">
        <v>26</v>
      </c>
      <c r="K444" s="112" t="s">
        <v>26</v>
      </c>
      <c r="L444" s="214" t="s">
        <v>68</v>
      </c>
      <c r="M444" s="215"/>
      <c r="N444" s="216"/>
      <c r="O444" s="217"/>
      <c r="P444" s="218"/>
      <c r="Q444" s="219"/>
      <c r="R444" s="220"/>
      <c r="S444" s="221" t="s">
        <v>26</v>
      </c>
      <c r="T444" s="242"/>
      <c r="U444" s="149"/>
      <c r="V444" s="150"/>
      <c r="W444" s="151">
        <f t="shared" si="39"/>
        <v>120</v>
      </c>
      <c r="X444" s="152"/>
      <c r="Y444" s="153">
        <f t="shared" si="40"/>
        <v>0</v>
      </c>
      <c r="Z444" s="158"/>
      <c r="AA444" s="211"/>
    </row>
    <row r="445" spans="1:27" ht="32.1" customHeight="1" x14ac:dyDescent="0.2">
      <c r="A445" s="92"/>
      <c r="B445" s="93"/>
      <c r="C445" s="291"/>
      <c r="D445" s="291"/>
      <c r="E445" s="291"/>
      <c r="F445" s="291"/>
      <c r="G445" s="291"/>
      <c r="H445" s="291"/>
      <c r="I445" s="291"/>
      <c r="J445" s="291"/>
      <c r="K445" s="291"/>
      <c r="L445" s="291"/>
      <c r="M445" s="291"/>
      <c r="N445" s="291"/>
      <c r="O445" s="291"/>
      <c r="P445" s="291"/>
      <c r="Q445" s="291"/>
      <c r="R445" s="291"/>
      <c r="S445" s="291"/>
      <c r="T445" s="291"/>
      <c r="U445" s="291"/>
      <c r="V445" s="291"/>
      <c r="W445" s="291"/>
      <c r="X445" s="108"/>
      <c r="Y445" s="286">
        <f>SUM(Y3:Y444)</f>
        <v>0</v>
      </c>
      <c r="Z445" s="109"/>
      <c r="AA445" s="211"/>
    </row>
    <row r="446" spans="1:27" s="277" customFormat="1" ht="32.1" customHeight="1" x14ac:dyDescent="0.2">
      <c r="A446" s="190"/>
      <c r="B446" s="191"/>
      <c r="C446" s="192" t="s">
        <v>1167</v>
      </c>
      <c r="D446" s="193"/>
      <c r="E446" s="194"/>
      <c r="F446" s="195"/>
      <c r="G446" s="196"/>
      <c r="H446" s="196"/>
      <c r="I446" s="197"/>
      <c r="J446" s="198"/>
      <c r="K446" s="198"/>
      <c r="L446" s="198"/>
      <c r="M446" s="198"/>
      <c r="N446" s="198"/>
      <c r="O446" s="198"/>
      <c r="P446" s="198"/>
      <c r="Q446" s="198"/>
      <c r="R446" s="198"/>
      <c r="S446" s="198"/>
      <c r="T446" s="199"/>
      <c r="U446" s="200"/>
      <c r="V446" s="201"/>
      <c r="W446" s="202"/>
      <c r="X446" s="196"/>
      <c r="Y446" s="203"/>
      <c r="Z446" s="198"/>
    </row>
    <row r="447" spans="1:27" s="277" customFormat="1" ht="32.1" customHeight="1" x14ac:dyDescent="0.2">
      <c r="A447" s="190"/>
      <c r="B447" s="191"/>
      <c r="C447" s="204" t="s">
        <v>1168</v>
      </c>
      <c r="D447" s="205" t="str">
        <f>DOLLAR(SUM(Y3:Y42),2)</f>
        <v>$0.00</v>
      </c>
      <c r="E447" s="206"/>
      <c r="F447" s="195"/>
      <c r="G447" s="196"/>
      <c r="H447" s="196"/>
      <c r="I447" s="197"/>
      <c r="J447" s="198"/>
      <c r="K447" s="198"/>
      <c r="L447" s="198"/>
      <c r="M447" s="198"/>
      <c r="N447" s="198"/>
      <c r="O447" s="198"/>
      <c r="P447" s="198"/>
      <c r="Q447" s="198"/>
      <c r="R447" s="198"/>
      <c r="S447" s="198"/>
      <c r="T447" s="199"/>
      <c r="U447" s="200"/>
      <c r="V447" s="201"/>
      <c r="W447" s="202"/>
      <c r="X447" s="196"/>
      <c r="Y447" s="203"/>
      <c r="Z447" s="198"/>
    </row>
    <row r="448" spans="1:27" s="277" customFormat="1" ht="32.1" customHeight="1" x14ac:dyDescent="0.2">
      <c r="A448" s="190"/>
      <c r="B448" s="191"/>
      <c r="C448" s="204" t="s">
        <v>1169</v>
      </c>
      <c r="D448" s="205" t="str">
        <f>DOLLAR(SUM(Y44:Y102),2)</f>
        <v>$0.00</v>
      </c>
      <c r="E448" s="194"/>
      <c r="F448" s="195"/>
      <c r="G448" s="196"/>
      <c r="H448" s="196"/>
      <c r="I448" s="197"/>
      <c r="J448" s="198"/>
      <c r="K448" s="198"/>
      <c r="L448" s="198"/>
      <c r="M448" s="198"/>
      <c r="N448" s="198"/>
      <c r="O448" s="198"/>
      <c r="P448" s="198"/>
      <c r="Q448" s="198"/>
      <c r="R448" s="198"/>
      <c r="S448" s="198"/>
      <c r="T448" s="199"/>
      <c r="U448" s="200"/>
      <c r="V448" s="201"/>
      <c r="W448" s="202"/>
      <c r="X448" s="196"/>
      <c r="Y448" s="203"/>
      <c r="Z448" s="198"/>
    </row>
    <row r="449" spans="1:26" s="277" customFormat="1" ht="32.1" customHeight="1" x14ac:dyDescent="0.2">
      <c r="A449" s="190"/>
      <c r="B449" s="191"/>
      <c r="C449" s="204" t="s">
        <v>1170</v>
      </c>
      <c r="D449" s="207" t="str">
        <f>DOLLAR(SUM(Y104:Y133),2)</f>
        <v>$0.00</v>
      </c>
      <c r="E449" s="194"/>
      <c r="F449" s="195"/>
      <c r="G449" s="196"/>
      <c r="H449" s="196"/>
      <c r="I449" s="197"/>
      <c r="J449" s="198"/>
      <c r="K449" s="198"/>
      <c r="L449" s="198"/>
      <c r="M449" s="198"/>
      <c r="N449" s="198"/>
      <c r="O449" s="198"/>
      <c r="P449" s="198"/>
      <c r="Q449" s="198"/>
      <c r="R449" s="198"/>
      <c r="S449" s="198"/>
      <c r="T449" s="199"/>
      <c r="U449" s="200"/>
      <c r="V449" s="201"/>
      <c r="W449" s="202"/>
      <c r="X449" s="196"/>
      <c r="Y449" s="203"/>
      <c r="Z449" s="198"/>
    </row>
    <row r="450" spans="1:26" s="277" customFormat="1" ht="32.1" customHeight="1" x14ac:dyDescent="0.2">
      <c r="A450" s="190"/>
      <c r="B450" s="191"/>
      <c r="C450" s="204" t="s">
        <v>1171</v>
      </c>
      <c r="D450" s="207" t="str">
        <f>DOLLAR(SUM(Y135:Y161),2)</f>
        <v>$0.00</v>
      </c>
      <c r="E450" s="194"/>
      <c r="F450" s="195"/>
      <c r="G450" s="196"/>
      <c r="H450" s="196"/>
      <c r="I450" s="197"/>
      <c r="J450" s="198"/>
      <c r="K450" s="198"/>
      <c r="L450" s="198"/>
      <c r="M450" s="198"/>
      <c r="N450" s="198"/>
      <c r="O450" s="198"/>
      <c r="P450" s="198"/>
      <c r="Q450" s="198"/>
      <c r="R450" s="198"/>
      <c r="S450" s="198"/>
      <c r="T450" s="199"/>
      <c r="U450" s="200"/>
      <c r="V450" s="201"/>
      <c r="W450" s="202"/>
      <c r="X450" s="196"/>
      <c r="Y450" s="203"/>
      <c r="Z450" s="198"/>
    </row>
    <row r="451" spans="1:26" s="277" customFormat="1" ht="32.1" customHeight="1" x14ac:dyDescent="0.2">
      <c r="A451" s="190"/>
      <c r="B451" s="191"/>
      <c r="C451" s="204" t="s">
        <v>1172</v>
      </c>
      <c r="D451" s="207" t="str">
        <f>DOLLAR(SUM(Y163:Y187),2)</f>
        <v>$0.00</v>
      </c>
      <c r="E451" s="194"/>
      <c r="F451" s="195"/>
      <c r="G451" s="196"/>
      <c r="H451" s="196"/>
      <c r="I451" s="197"/>
      <c r="J451" s="198"/>
      <c r="K451" s="198"/>
      <c r="L451" s="198"/>
      <c r="M451" s="198"/>
      <c r="N451" s="198"/>
      <c r="O451" s="198"/>
      <c r="P451" s="198"/>
      <c r="Q451" s="198"/>
      <c r="R451" s="198"/>
      <c r="S451" s="198"/>
      <c r="T451" s="199"/>
      <c r="U451" s="200"/>
      <c r="V451" s="201"/>
      <c r="W451" s="202"/>
      <c r="X451" s="196"/>
      <c r="Y451" s="203"/>
      <c r="Z451" s="198"/>
    </row>
    <row r="452" spans="1:26" s="277" customFormat="1" ht="32.1" customHeight="1" x14ac:dyDescent="0.2">
      <c r="A452" s="190"/>
      <c r="B452" s="191"/>
      <c r="C452" s="204" t="s">
        <v>1173</v>
      </c>
      <c r="D452" s="207" t="str">
        <f>DOLLAR(SUM(Y189:Y213),2)</f>
        <v>$0.00</v>
      </c>
      <c r="E452" s="194"/>
      <c r="F452" s="195"/>
      <c r="G452" s="196"/>
      <c r="H452" s="196"/>
      <c r="I452" s="197"/>
      <c r="J452" s="198"/>
      <c r="K452" s="198"/>
      <c r="L452" s="198"/>
      <c r="M452" s="198"/>
      <c r="N452" s="198"/>
      <c r="O452" s="198"/>
      <c r="P452" s="198"/>
      <c r="Q452" s="198"/>
      <c r="R452" s="198"/>
      <c r="S452" s="198"/>
      <c r="T452" s="199"/>
      <c r="U452" s="200"/>
      <c r="V452" s="201"/>
      <c r="W452" s="202"/>
      <c r="X452" s="196"/>
      <c r="Y452" s="203"/>
      <c r="Z452" s="198"/>
    </row>
    <row r="453" spans="1:26" s="277" customFormat="1" ht="32.1" customHeight="1" x14ac:dyDescent="0.2">
      <c r="A453" s="190"/>
      <c r="B453" s="191"/>
      <c r="C453" s="204" t="s">
        <v>1174</v>
      </c>
      <c r="D453" s="207" t="str">
        <f>DOLLAR(SUM(Y215:Y219),2)</f>
        <v>$0.00</v>
      </c>
      <c r="E453" s="194"/>
      <c r="F453" s="195"/>
      <c r="G453" s="196"/>
      <c r="H453" s="196"/>
      <c r="I453" s="197"/>
      <c r="J453" s="198"/>
      <c r="K453" s="198"/>
      <c r="L453" s="198"/>
      <c r="M453" s="198"/>
      <c r="N453" s="198"/>
      <c r="O453" s="198"/>
      <c r="P453" s="198"/>
      <c r="Q453" s="198"/>
      <c r="R453" s="198"/>
      <c r="S453" s="198"/>
      <c r="T453" s="199"/>
      <c r="U453" s="200"/>
      <c r="V453" s="201"/>
      <c r="W453" s="202"/>
      <c r="X453" s="196"/>
      <c r="Y453" s="203"/>
      <c r="Z453" s="198"/>
    </row>
    <row r="454" spans="1:26" s="277" customFormat="1" ht="32.1" customHeight="1" x14ac:dyDescent="0.2">
      <c r="A454" s="190"/>
      <c r="B454" s="191"/>
      <c r="C454" s="204" t="s">
        <v>1175</v>
      </c>
      <c r="D454" s="207" t="str">
        <f>DOLLAR(SUM(Y221:Y231),2)</f>
        <v>$0.00</v>
      </c>
      <c r="E454" s="194"/>
      <c r="F454" s="195"/>
      <c r="G454" s="196"/>
      <c r="H454" s="196"/>
      <c r="I454" s="197"/>
      <c r="J454" s="198"/>
      <c r="K454" s="198"/>
      <c r="L454" s="198"/>
      <c r="M454" s="198"/>
      <c r="N454" s="198"/>
      <c r="O454" s="198"/>
      <c r="P454" s="198"/>
      <c r="Q454" s="198"/>
      <c r="R454" s="198"/>
      <c r="S454" s="198"/>
      <c r="T454" s="199"/>
      <c r="U454" s="200"/>
      <c r="V454" s="201"/>
      <c r="W454" s="202"/>
      <c r="X454" s="196"/>
      <c r="Y454" s="203"/>
      <c r="Z454" s="198"/>
    </row>
    <row r="455" spans="1:26" s="277" customFormat="1" ht="32.1" customHeight="1" x14ac:dyDescent="0.2">
      <c r="A455" s="190"/>
      <c r="B455" s="191"/>
      <c r="C455" s="204" t="s">
        <v>1176</v>
      </c>
      <c r="D455" s="207" t="str">
        <f>DOLLAR(SUM(Y233:Y260),2)</f>
        <v>$0.00</v>
      </c>
      <c r="E455" s="194"/>
      <c r="F455" s="195"/>
      <c r="G455" s="196"/>
      <c r="H455" s="196"/>
      <c r="I455" s="197"/>
      <c r="J455" s="198"/>
      <c r="K455" s="198"/>
      <c r="L455" s="198"/>
      <c r="M455" s="198"/>
      <c r="N455" s="198"/>
      <c r="O455" s="198"/>
      <c r="P455" s="198"/>
      <c r="Q455" s="198"/>
      <c r="R455" s="198"/>
      <c r="S455" s="198"/>
      <c r="T455" s="199"/>
      <c r="U455" s="200"/>
      <c r="V455" s="201"/>
      <c r="W455" s="202"/>
      <c r="X455" s="196"/>
      <c r="Y455" s="203"/>
      <c r="Z455" s="198"/>
    </row>
    <row r="456" spans="1:26" s="277" customFormat="1" ht="32.1" customHeight="1" x14ac:dyDescent="0.2">
      <c r="A456" s="190"/>
      <c r="B456" s="191"/>
      <c r="C456" s="204" t="s">
        <v>1177</v>
      </c>
      <c r="D456" s="207" t="str">
        <f>DOLLAR(SUM(Y262:Y289),2)</f>
        <v>$0.00</v>
      </c>
      <c r="E456" s="194"/>
      <c r="F456" s="195"/>
      <c r="G456" s="196"/>
      <c r="H456" s="196"/>
      <c r="I456" s="197"/>
      <c r="J456" s="198"/>
      <c r="K456" s="198"/>
      <c r="L456" s="198"/>
      <c r="M456" s="198"/>
      <c r="N456" s="198"/>
      <c r="O456" s="198"/>
      <c r="P456" s="198"/>
      <c r="Q456" s="198"/>
      <c r="R456" s="198"/>
      <c r="S456" s="198"/>
      <c r="T456" s="199"/>
      <c r="U456" s="200"/>
      <c r="V456" s="201"/>
      <c r="W456" s="202"/>
      <c r="X456" s="196"/>
      <c r="Y456" s="203"/>
      <c r="Z456" s="198"/>
    </row>
    <row r="457" spans="1:26" s="277" customFormat="1" ht="32.1" customHeight="1" x14ac:dyDescent="0.2">
      <c r="A457" s="190"/>
      <c r="B457" s="191"/>
      <c r="C457" s="204" t="s">
        <v>1178</v>
      </c>
      <c r="D457" s="207" t="str">
        <f>DOLLAR(SUM(Y291:Y325),2)</f>
        <v>$0.00</v>
      </c>
      <c r="E457" s="194"/>
      <c r="F457" s="195"/>
      <c r="G457" s="196"/>
      <c r="H457" s="196"/>
      <c r="I457" s="197"/>
      <c r="J457" s="198"/>
      <c r="K457" s="198"/>
      <c r="L457" s="198"/>
      <c r="M457" s="198"/>
      <c r="N457" s="198"/>
      <c r="O457" s="198"/>
      <c r="P457" s="198"/>
      <c r="Q457" s="198"/>
      <c r="R457" s="198"/>
      <c r="S457" s="198"/>
      <c r="T457" s="199"/>
      <c r="U457" s="200"/>
      <c r="V457" s="201"/>
      <c r="W457" s="202"/>
      <c r="X457" s="196"/>
      <c r="Y457" s="203"/>
      <c r="Z457" s="198"/>
    </row>
    <row r="458" spans="1:26" s="277" customFormat="1" ht="32.1" customHeight="1" x14ac:dyDescent="0.2">
      <c r="A458" s="190"/>
      <c r="B458" s="191"/>
      <c r="C458" s="204" t="s">
        <v>1179</v>
      </c>
      <c r="D458" s="207" t="str">
        <f>DOLLAR(SUM(Y327:Y337),2)</f>
        <v>$0.00</v>
      </c>
      <c r="E458" s="194"/>
      <c r="F458" s="195"/>
      <c r="G458" s="196"/>
      <c r="H458" s="196"/>
      <c r="I458" s="197"/>
      <c r="J458" s="198"/>
      <c r="K458" s="198"/>
      <c r="L458" s="198"/>
      <c r="M458" s="198"/>
      <c r="N458" s="198"/>
      <c r="O458" s="198"/>
      <c r="P458" s="198"/>
      <c r="Q458" s="198"/>
      <c r="R458" s="198"/>
      <c r="S458" s="198"/>
      <c r="T458" s="199"/>
      <c r="U458" s="200"/>
      <c r="V458" s="201"/>
      <c r="W458" s="202"/>
      <c r="X458" s="196"/>
      <c r="Y458" s="203"/>
      <c r="Z458" s="198"/>
    </row>
    <row r="459" spans="1:26" s="277" customFormat="1" ht="32.1" customHeight="1" x14ac:dyDescent="0.2">
      <c r="A459" s="190"/>
      <c r="B459" s="191"/>
      <c r="C459" s="204" t="s">
        <v>1180</v>
      </c>
      <c r="D459" s="207" t="str">
        <f>DOLLAR(SUM(Y339:Y358),2)</f>
        <v>$0.00</v>
      </c>
      <c r="E459" s="194"/>
      <c r="F459" s="195"/>
      <c r="G459" s="196"/>
      <c r="H459" s="196"/>
      <c r="I459" s="197"/>
      <c r="J459" s="198"/>
      <c r="K459" s="198"/>
      <c r="L459" s="198"/>
      <c r="M459" s="198"/>
      <c r="N459" s="198"/>
      <c r="O459" s="198"/>
      <c r="P459" s="198"/>
      <c r="Q459" s="198"/>
      <c r="R459" s="198"/>
      <c r="S459" s="198"/>
      <c r="T459" s="199"/>
      <c r="U459" s="200"/>
      <c r="V459" s="201"/>
      <c r="W459" s="202"/>
      <c r="X459" s="196"/>
      <c r="Y459" s="203"/>
      <c r="Z459" s="198"/>
    </row>
    <row r="460" spans="1:26" s="277" customFormat="1" ht="32.1" customHeight="1" x14ac:dyDescent="0.2">
      <c r="A460" s="190"/>
      <c r="B460" s="191"/>
      <c r="C460" s="204" t="s">
        <v>1181</v>
      </c>
      <c r="D460" s="207" t="str">
        <f>DOLLAR(SUM(Y360:Y382),2)</f>
        <v>$0.00</v>
      </c>
      <c r="E460" s="194"/>
      <c r="F460" s="195"/>
      <c r="G460" s="196"/>
      <c r="H460" s="196"/>
      <c r="I460" s="197"/>
      <c r="J460" s="198"/>
      <c r="K460" s="198"/>
      <c r="L460" s="198"/>
      <c r="M460" s="198"/>
      <c r="N460" s="198"/>
      <c r="O460" s="198"/>
      <c r="P460" s="198"/>
      <c r="Q460" s="198"/>
      <c r="R460" s="198"/>
      <c r="S460" s="198"/>
      <c r="T460" s="199"/>
      <c r="U460" s="200"/>
      <c r="V460" s="201"/>
      <c r="W460" s="202"/>
      <c r="X460" s="196"/>
      <c r="Y460" s="203"/>
      <c r="Z460" s="198"/>
    </row>
    <row r="461" spans="1:26" s="277" customFormat="1" ht="32.1" customHeight="1" x14ac:dyDescent="0.2">
      <c r="A461" s="190"/>
      <c r="B461" s="191"/>
      <c r="C461" s="204" t="s">
        <v>1182</v>
      </c>
      <c r="D461" s="208" t="str">
        <f>DOLLAR(SUM(Y384:Y444),2)</f>
        <v>$0.00</v>
      </c>
      <c r="E461" s="194"/>
      <c r="F461" s="195"/>
      <c r="G461" s="196"/>
      <c r="H461" s="196"/>
      <c r="I461" s="197"/>
      <c r="J461" s="198"/>
      <c r="K461" s="198"/>
      <c r="L461" s="198"/>
      <c r="M461" s="198"/>
      <c r="N461" s="198"/>
      <c r="O461" s="198"/>
      <c r="P461" s="198"/>
      <c r="Q461" s="198"/>
      <c r="R461" s="198"/>
      <c r="S461" s="198"/>
      <c r="T461" s="199"/>
      <c r="U461" s="200"/>
      <c r="V461" s="201"/>
      <c r="W461" s="202"/>
      <c r="X461" s="196"/>
      <c r="Y461" s="203"/>
      <c r="Z461" s="198"/>
    </row>
    <row r="462" spans="1:26" s="277" customFormat="1" ht="31.5" customHeight="1" x14ac:dyDescent="0.2">
      <c r="A462" s="190"/>
      <c r="B462" s="191"/>
      <c r="C462" s="204" t="s">
        <v>1183</v>
      </c>
      <c r="D462" s="205">
        <f>Y445</f>
        <v>0</v>
      </c>
      <c r="E462" s="206"/>
      <c r="F462" s="195"/>
      <c r="G462" s="196"/>
      <c r="H462" s="196"/>
      <c r="I462" s="197"/>
      <c r="J462" s="198"/>
      <c r="K462" s="198"/>
      <c r="L462" s="198"/>
      <c r="M462" s="198"/>
      <c r="N462" s="198"/>
      <c r="O462" s="198"/>
      <c r="P462" s="198"/>
      <c r="Q462" s="198"/>
      <c r="R462" s="198"/>
      <c r="S462" s="198"/>
      <c r="T462" s="199"/>
      <c r="U462" s="200"/>
      <c r="V462" s="201"/>
      <c r="W462" s="202"/>
      <c r="X462" s="196"/>
      <c r="Y462" s="203"/>
      <c r="Z462" s="198"/>
    </row>
    <row r="463" spans="1:26" s="279" customFormat="1" ht="32.1" hidden="1" customHeight="1" x14ac:dyDescent="0.2">
      <c r="A463" s="278"/>
      <c r="L463" s="280"/>
      <c r="M463" s="280"/>
      <c r="N463" s="280"/>
      <c r="O463" s="280"/>
      <c r="P463" s="280"/>
      <c r="Q463" s="280"/>
      <c r="R463" s="280"/>
      <c r="S463" s="280"/>
      <c r="V463" s="281"/>
    </row>
    <row r="464" spans="1:26" ht="32.1" hidden="1" customHeight="1" x14ac:dyDescent="0.2"/>
    <row r="465" ht="32.1" hidden="1" customHeight="1" x14ac:dyDescent="0.2"/>
    <row r="466" ht="32.1" hidden="1" customHeight="1" x14ac:dyDescent="0.2"/>
    <row r="467" ht="32.1" hidden="1" customHeight="1" x14ac:dyDescent="0.2"/>
    <row r="468" ht="32.1" hidden="1" customHeight="1" x14ac:dyDescent="0.2"/>
    <row r="469" ht="32.1" hidden="1" customHeight="1" x14ac:dyDescent="0.2"/>
    <row r="470" ht="32.1" hidden="1" customHeight="1" x14ac:dyDescent="0.2"/>
    <row r="471" ht="32.1" hidden="1" customHeight="1" x14ac:dyDescent="0.2"/>
    <row r="472" ht="32.1" hidden="1" customHeight="1" x14ac:dyDescent="0.2"/>
    <row r="473" ht="32.1" hidden="1" customHeight="1" x14ac:dyDescent="0.2"/>
    <row r="474" ht="32.1" hidden="1" customHeight="1" x14ac:dyDescent="0.2"/>
    <row r="475" ht="32.1" hidden="1" customHeight="1" x14ac:dyDescent="0.2"/>
    <row r="476" ht="32.1" hidden="1" customHeight="1" x14ac:dyDescent="0.2"/>
    <row r="477" ht="32.1" hidden="1" customHeight="1" x14ac:dyDescent="0.2"/>
    <row r="478" ht="32.1" hidden="1" customHeight="1" x14ac:dyDescent="0.2"/>
    <row r="479" ht="32.1" hidden="1" customHeight="1" x14ac:dyDescent="0.2"/>
  </sheetData>
  <sheetProtection algorithmName="SHA-512" hashValue="2ZwrcUbXKF9M7zIeJ8+M7u6PoC80UIBVCMvI9fHBpsaexd0tBzK9l7yjWqhGmTNEUJzKzxOip22EKtkDIQWAkQ==" saltValue="wVBpBe6KhVWzJAu1K4bCvA==" spinCount="100000" sheet="1" objects="1" scenarios="1"/>
  <mergeCells count="573">
    <mergeCell ref="A2:C2"/>
    <mergeCell ref="A3:A4"/>
    <mergeCell ref="B3:B4"/>
    <mergeCell ref="C3:C4"/>
    <mergeCell ref="H3:H4"/>
    <mergeCell ref="I3:I4"/>
    <mergeCell ref="Z3:Z4"/>
    <mergeCell ref="A5:A6"/>
    <mergeCell ref="B5:B6"/>
    <mergeCell ref="C5:C6"/>
    <mergeCell ref="G5:G6"/>
    <mergeCell ref="H5:H6"/>
    <mergeCell ref="I5:I6"/>
    <mergeCell ref="T5:T6"/>
    <mergeCell ref="U5:U6"/>
    <mergeCell ref="V5:V6"/>
    <mergeCell ref="T3:T4"/>
    <mergeCell ref="U3:U4"/>
    <mergeCell ref="V3:V4"/>
    <mergeCell ref="W3:W4"/>
    <mergeCell ref="X3:X4"/>
    <mergeCell ref="Y3:Y4"/>
    <mergeCell ref="W5:W6"/>
    <mergeCell ref="X5:X6"/>
    <mergeCell ref="Y5:Y6"/>
    <mergeCell ref="Z5:Z6"/>
    <mergeCell ref="A8:A9"/>
    <mergeCell ref="B8:B9"/>
    <mergeCell ref="C8:C9"/>
    <mergeCell ref="G8:G9"/>
    <mergeCell ref="H8:H9"/>
    <mergeCell ref="I8:I9"/>
    <mergeCell ref="A16:A17"/>
    <mergeCell ref="B16:B17"/>
    <mergeCell ref="C16:C17"/>
    <mergeCell ref="H16:H17"/>
    <mergeCell ref="I16:I17"/>
    <mergeCell ref="T16:T17"/>
    <mergeCell ref="Z8:Z9"/>
    <mergeCell ref="A10:A11"/>
    <mergeCell ref="B10:B11"/>
    <mergeCell ref="C10:C11"/>
    <mergeCell ref="G10:G11"/>
    <mergeCell ref="H10:H11"/>
    <mergeCell ref="I10:I11"/>
    <mergeCell ref="T10:T11"/>
    <mergeCell ref="U10:U11"/>
    <mergeCell ref="V10:V11"/>
    <mergeCell ref="T8:T9"/>
    <mergeCell ref="U8:U9"/>
    <mergeCell ref="V8:V9"/>
    <mergeCell ref="W8:W9"/>
    <mergeCell ref="X8:X9"/>
    <mergeCell ref="Y8:Y9"/>
    <mergeCell ref="U16:U17"/>
    <mergeCell ref="V16:V17"/>
    <mergeCell ref="W16:W17"/>
    <mergeCell ref="X16:X17"/>
    <mergeCell ref="Y16:Y17"/>
    <mergeCell ref="Z16:Z17"/>
    <mergeCell ref="W10:W11"/>
    <mergeCell ref="X10:X11"/>
    <mergeCell ref="Y10:Y11"/>
    <mergeCell ref="Z10:Z11"/>
    <mergeCell ref="U28:U29"/>
    <mergeCell ref="V28:V29"/>
    <mergeCell ref="W28:W29"/>
    <mergeCell ref="X28:X29"/>
    <mergeCell ref="Y28:Y29"/>
    <mergeCell ref="Z28:Z29"/>
    <mergeCell ref="A28:A29"/>
    <mergeCell ref="B28:B29"/>
    <mergeCell ref="C28:C29"/>
    <mergeCell ref="H28:H29"/>
    <mergeCell ref="I28:I29"/>
    <mergeCell ref="T28:T29"/>
    <mergeCell ref="X31:X32"/>
    <mergeCell ref="Y31:Y32"/>
    <mergeCell ref="Z31:Z32"/>
    <mergeCell ref="A31:A32"/>
    <mergeCell ref="B31:B32"/>
    <mergeCell ref="C31:C32"/>
    <mergeCell ref="H31:H32"/>
    <mergeCell ref="I31:I32"/>
    <mergeCell ref="T31:T32"/>
    <mergeCell ref="A43:C43"/>
    <mergeCell ref="A74:A75"/>
    <mergeCell ref="B74:B75"/>
    <mergeCell ref="C74:C75"/>
    <mergeCell ref="H74:H75"/>
    <mergeCell ref="I74:I75"/>
    <mergeCell ref="U31:U32"/>
    <mergeCell ref="V31:V32"/>
    <mergeCell ref="W31:W32"/>
    <mergeCell ref="Z74:Z75"/>
    <mergeCell ref="A87:A88"/>
    <mergeCell ref="B87:B88"/>
    <mergeCell ref="C87:C88"/>
    <mergeCell ref="H87:H88"/>
    <mergeCell ref="I87:I88"/>
    <mergeCell ref="T87:T88"/>
    <mergeCell ref="U87:U88"/>
    <mergeCell ref="V87:V88"/>
    <mergeCell ref="W87:W88"/>
    <mergeCell ref="T74:T75"/>
    <mergeCell ref="U74:U75"/>
    <mergeCell ref="V74:V75"/>
    <mergeCell ref="W74:W75"/>
    <mergeCell ref="X74:X75"/>
    <mergeCell ref="Y74:Y75"/>
    <mergeCell ref="X87:X88"/>
    <mergeCell ref="Y87:Y88"/>
    <mergeCell ref="Z87:Z88"/>
    <mergeCell ref="A96:A97"/>
    <mergeCell ref="B96:B97"/>
    <mergeCell ref="C96:C97"/>
    <mergeCell ref="H96:H97"/>
    <mergeCell ref="I96:I97"/>
    <mergeCell ref="T96:T97"/>
    <mergeCell ref="U96:U97"/>
    <mergeCell ref="C121:C122"/>
    <mergeCell ref="F121:F122"/>
    <mergeCell ref="G121:G122"/>
    <mergeCell ref="H121:H122"/>
    <mergeCell ref="U121:U122"/>
    <mergeCell ref="V96:V97"/>
    <mergeCell ref="W96:W97"/>
    <mergeCell ref="X96:X97"/>
    <mergeCell ref="Y96:Y97"/>
    <mergeCell ref="Z96:Z97"/>
    <mergeCell ref="A103:C103"/>
    <mergeCell ref="U123:U124"/>
    <mergeCell ref="V123:V124"/>
    <mergeCell ref="W123:W124"/>
    <mergeCell ref="X123:X124"/>
    <mergeCell ref="Y123:Y124"/>
    <mergeCell ref="Z123:Z124"/>
    <mergeCell ref="Y121:Y122"/>
    <mergeCell ref="Z121:Z122"/>
    <mergeCell ref="A123:A124"/>
    <mergeCell ref="B123:B124"/>
    <mergeCell ref="C123:C124"/>
    <mergeCell ref="F123:F124"/>
    <mergeCell ref="G123:G124"/>
    <mergeCell ref="H123:H124"/>
    <mergeCell ref="I123:I124"/>
    <mergeCell ref="T123:T124"/>
    <mergeCell ref="I121:I122"/>
    <mergeCell ref="T121:T122"/>
    <mergeCell ref="V121:V122"/>
    <mergeCell ref="W121:W122"/>
    <mergeCell ref="X121:X122"/>
    <mergeCell ref="A121:A122"/>
    <mergeCell ref="B121:B122"/>
    <mergeCell ref="Y129:Y130"/>
    <mergeCell ref="Z129:Z130"/>
    <mergeCell ref="A134:C134"/>
    <mergeCell ref="A141:A142"/>
    <mergeCell ref="B141:B142"/>
    <mergeCell ref="C141:C142"/>
    <mergeCell ref="H141:H142"/>
    <mergeCell ref="I141:I142"/>
    <mergeCell ref="I129:I130"/>
    <mergeCell ref="T129:T130"/>
    <mergeCell ref="U129:U130"/>
    <mergeCell ref="V129:V130"/>
    <mergeCell ref="W129:W130"/>
    <mergeCell ref="X129:X130"/>
    <mergeCell ref="A129:A130"/>
    <mergeCell ref="B129:B130"/>
    <mergeCell ref="C129:C130"/>
    <mergeCell ref="F129:F130"/>
    <mergeCell ref="G129:G130"/>
    <mergeCell ref="H129:H130"/>
    <mergeCell ref="U145:U146"/>
    <mergeCell ref="V145:V146"/>
    <mergeCell ref="W145:W146"/>
    <mergeCell ref="X145:X146"/>
    <mergeCell ref="Y145:Y146"/>
    <mergeCell ref="Z145:Z146"/>
    <mergeCell ref="A145:A146"/>
    <mergeCell ref="B145:B146"/>
    <mergeCell ref="C145:C146"/>
    <mergeCell ref="H145:H146"/>
    <mergeCell ref="I145:I146"/>
    <mergeCell ref="T145:T146"/>
    <mergeCell ref="U141:U142"/>
    <mergeCell ref="V141:V142"/>
    <mergeCell ref="W141:W142"/>
    <mergeCell ref="X141:X142"/>
    <mergeCell ref="Y141:Y142"/>
    <mergeCell ref="Z141:Z142"/>
    <mergeCell ref="X156:X158"/>
    <mergeCell ref="Y156:Y158"/>
    <mergeCell ref="Z156:Z158"/>
    <mergeCell ref="A156:A158"/>
    <mergeCell ref="B156:B158"/>
    <mergeCell ref="C156:C158"/>
    <mergeCell ref="H156:H158"/>
    <mergeCell ref="I156:I158"/>
    <mergeCell ref="T156:T158"/>
    <mergeCell ref="A162:C162"/>
    <mergeCell ref="A166:A167"/>
    <mergeCell ref="B166:B167"/>
    <mergeCell ref="C166:C167"/>
    <mergeCell ref="H166:H167"/>
    <mergeCell ref="I166:I167"/>
    <mergeCell ref="U156:U158"/>
    <mergeCell ref="V156:V158"/>
    <mergeCell ref="W156:W158"/>
    <mergeCell ref="Z166:Z167"/>
    <mergeCell ref="A168:A169"/>
    <mergeCell ref="B168:B169"/>
    <mergeCell ref="C168:C169"/>
    <mergeCell ref="H168:H169"/>
    <mergeCell ref="I168:I169"/>
    <mergeCell ref="T168:T169"/>
    <mergeCell ref="U168:U169"/>
    <mergeCell ref="V168:V169"/>
    <mergeCell ref="W168:W169"/>
    <mergeCell ref="T166:T167"/>
    <mergeCell ref="U166:U167"/>
    <mergeCell ref="V166:V167"/>
    <mergeCell ref="W166:W167"/>
    <mergeCell ref="X166:X167"/>
    <mergeCell ref="Y166:Y167"/>
    <mergeCell ref="X168:X169"/>
    <mergeCell ref="Y168:Y169"/>
    <mergeCell ref="Z168:Z169"/>
    <mergeCell ref="X171:X172"/>
    <mergeCell ref="Y171:Y172"/>
    <mergeCell ref="Z171:Z172"/>
    <mergeCell ref="A173:A174"/>
    <mergeCell ref="B173:B174"/>
    <mergeCell ref="C173:C174"/>
    <mergeCell ref="H173:H174"/>
    <mergeCell ref="I173:I174"/>
    <mergeCell ref="Z173:Z174"/>
    <mergeCell ref="T173:T174"/>
    <mergeCell ref="U173:U174"/>
    <mergeCell ref="V173:V174"/>
    <mergeCell ref="W173:W174"/>
    <mergeCell ref="X173:X174"/>
    <mergeCell ref="Y173:Y174"/>
    <mergeCell ref="A171:A172"/>
    <mergeCell ref="B171:B172"/>
    <mergeCell ref="C171:C172"/>
    <mergeCell ref="H171:H172"/>
    <mergeCell ref="I171:I172"/>
    <mergeCell ref="T171:T172"/>
    <mergeCell ref="U171:U172"/>
    <mergeCell ref="V171:V172"/>
    <mergeCell ref="W171:W172"/>
    <mergeCell ref="X175:X176"/>
    <mergeCell ref="Y175:Y176"/>
    <mergeCell ref="Z175:Z176"/>
    <mergeCell ref="A178:A179"/>
    <mergeCell ref="B178:B179"/>
    <mergeCell ref="C178:C179"/>
    <mergeCell ref="H178:H179"/>
    <mergeCell ref="I178:I179"/>
    <mergeCell ref="T178:T179"/>
    <mergeCell ref="U178:U179"/>
    <mergeCell ref="V178:V179"/>
    <mergeCell ref="W178:W179"/>
    <mergeCell ref="X178:X179"/>
    <mergeCell ref="Y178:Y179"/>
    <mergeCell ref="Z178:Z179"/>
    <mergeCell ref="A175:A176"/>
    <mergeCell ref="B175:B176"/>
    <mergeCell ref="C175:C176"/>
    <mergeCell ref="H175:H176"/>
    <mergeCell ref="I175:I176"/>
    <mergeCell ref="T175:T176"/>
    <mergeCell ref="U175:U176"/>
    <mergeCell ref="V175:V176"/>
    <mergeCell ref="W175:W176"/>
    <mergeCell ref="A180:A181"/>
    <mergeCell ref="B180:B181"/>
    <mergeCell ref="C180:C181"/>
    <mergeCell ref="H180:H181"/>
    <mergeCell ref="I180:I181"/>
    <mergeCell ref="Z180:Z181"/>
    <mergeCell ref="A182:A183"/>
    <mergeCell ref="B182:B183"/>
    <mergeCell ref="C182:C183"/>
    <mergeCell ref="H182:H183"/>
    <mergeCell ref="I182:I183"/>
    <mergeCell ref="T182:T183"/>
    <mergeCell ref="U182:U183"/>
    <mergeCell ref="V182:V183"/>
    <mergeCell ref="W182:W183"/>
    <mergeCell ref="T180:T181"/>
    <mergeCell ref="U180:U181"/>
    <mergeCell ref="V180:V181"/>
    <mergeCell ref="W180:W181"/>
    <mergeCell ref="X180:X181"/>
    <mergeCell ref="Y180:Y181"/>
    <mergeCell ref="A232:C232"/>
    <mergeCell ref="C233:C234"/>
    <mergeCell ref="H233:H234"/>
    <mergeCell ref="I233:I234"/>
    <mergeCell ref="T233:T234"/>
    <mergeCell ref="U233:U234"/>
    <mergeCell ref="X182:X183"/>
    <mergeCell ref="Y182:Y183"/>
    <mergeCell ref="Z182:Z183"/>
    <mergeCell ref="A188:C188"/>
    <mergeCell ref="A214:C214"/>
    <mergeCell ref="A220:C220"/>
    <mergeCell ref="V233:V234"/>
    <mergeCell ref="W233:W234"/>
    <mergeCell ref="X233:X234"/>
    <mergeCell ref="Y233:Y234"/>
    <mergeCell ref="Z233:Z234"/>
    <mergeCell ref="C235:C236"/>
    <mergeCell ref="H235:H236"/>
    <mergeCell ref="I235:I236"/>
    <mergeCell ref="T235:T236"/>
    <mergeCell ref="U235:U236"/>
    <mergeCell ref="V235:V236"/>
    <mergeCell ref="W235:W236"/>
    <mergeCell ref="X235:X236"/>
    <mergeCell ref="Y235:Y236"/>
    <mergeCell ref="Z235:Z236"/>
    <mergeCell ref="A238:A239"/>
    <mergeCell ref="B238:B239"/>
    <mergeCell ref="C238:C239"/>
    <mergeCell ref="H238:H239"/>
    <mergeCell ref="I238:I239"/>
    <mergeCell ref="Z238:Z239"/>
    <mergeCell ref="A240:A241"/>
    <mergeCell ref="B240:B241"/>
    <mergeCell ref="C240:C241"/>
    <mergeCell ref="H240:H241"/>
    <mergeCell ref="I240:I241"/>
    <mergeCell ref="T240:T241"/>
    <mergeCell ref="U240:U241"/>
    <mergeCell ref="V240:V241"/>
    <mergeCell ref="W240:W241"/>
    <mergeCell ref="T238:T239"/>
    <mergeCell ref="U238:U239"/>
    <mergeCell ref="V238:V239"/>
    <mergeCell ref="W238:W239"/>
    <mergeCell ref="X238:X239"/>
    <mergeCell ref="Y238:Y239"/>
    <mergeCell ref="X240:X241"/>
    <mergeCell ref="Y240:Y241"/>
    <mergeCell ref="Z240:Z241"/>
    <mergeCell ref="A244:A245"/>
    <mergeCell ref="B244:B245"/>
    <mergeCell ref="C244:C245"/>
    <mergeCell ref="H244:H245"/>
    <mergeCell ref="I244:I245"/>
    <mergeCell ref="T244:T245"/>
    <mergeCell ref="U244:U245"/>
    <mergeCell ref="V244:V245"/>
    <mergeCell ref="W244:W245"/>
    <mergeCell ref="X244:X245"/>
    <mergeCell ref="Y244:Y245"/>
    <mergeCell ref="Z244:Z245"/>
    <mergeCell ref="A247:A248"/>
    <mergeCell ref="B247:B248"/>
    <mergeCell ref="C247:C248"/>
    <mergeCell ref="H247:H248"/>
    <mergeCell ref="I247:I248"/>
    <mergeCell ref="Z247:Z248"/>
    <mergeCell ref="A250:A251"/>
    <mergeCell ref="B250:B251"/>
    <mergeCell ref="C250:C251"/>
    <mergeCell ref="H250:H251"/>
    <mergeCell ref="I250:I251"/>
    <mergeCell ref="T250:T251"/>
    <mergeCell ref="U250:U251"/>
    <mergeCell ref="V250:V251"/>
    <mergeCell ref="W250:W251"/>
    <mergeCell ref="T247:T248"/>
    <mergeCell ref="U247:U248"/>
    <mergeCell ref="V247:V248"/>
    <mergeCell ref="W247:W248"/>
    <mergeCell ref="X247:X248"/>
    <mergeCell ref="Y247:Y248"/>
    <mergeCell ref="V256:V257"/>
    <mergeCell ref="W256:W257"/>
    <mergeCell ref="X256:X257"/>
    <mergeCell ref="Y256:Y257"/>
    <mergeCell ref="Z256:Z257"/>
    <mergeCell ref="A261:C261"/>
    <mergeCell ref="X250:X251"/>
    <mergeCell ref="Y250:Y251"/>
    <mergeCell ref="Z250:Z251"/>
    <mergeCell ref="A256:A257"/>
    <mergeCell ref="B256:B257"/>
    <mergeCell ref="C256:C257"/>
    <mergeCell ref="H256:H257"/>
    <mergeCell ref="I256:I257"/>
    <mergeCell ref="T256:T257"/>
    <mergeCell ref="U256:U257"/>
    <mergeCell ref="U264:U265"/>
    <mergeCell ref="V264:V265"/>
    <mergeCell ref="W264:W265"/>
    <mergeCell ref="X264:X265"/>
    <mergeCell ref="Y264:Y265"/>
    <mergeCell ref="Z264:Z265"/>
    <mergeCell ref="A264:A265"/>
    <mergeCell ref="B264:B265"/>
    <mergeCell ref="C264:C265"/>
    <mergeCell ref="H264:H265"/>
    <mergeCell ref="I264:I265"/>
    <mergeCell ref="T264:T265"/>
    <mergeCell ref="U273:U275"/>
    <mergeCell ref="V273:V275"/>
    <mergeCell ref="W273:W275"/>
    <mergeCell ref="X273:X275"/>
    <mergeCell ref="Y273:Y275"/>
    <mergeCell ref="Z273:Z275"/>
    <mergeCell ref="A273:A275"/>
    <mergeCell ref="B273:B275"/>
    <mergeCell ref="C273:C275"/>
    <mergeCell ref="H273:H275"/>
    <mergeCell ref="I273:I275"/>
    <mergeCell ref="T273:T275"/>
    <mergeCell ref="Y313:Y314"/>
    <mergeCell ref="Z313:Z314"/>
    <mergeCell ref="A290:C290"/>
    <mergeCell ref="A297:A298"/>
    <mergeCell ref="B297:B298"/>
    <mergeCell ref="C297:C298"/>
    <mergeCell ref="H297:H298"/>
    <mergeCell ref="I297:I298"/>
    <mergeCell ref="U278:U279"/>
    <mergeCell ref="V278:V279"/>
    <mergeCell ref="W278:W279"/>
    <mergeCell ref="X278:X279"/>
    <mergeCell ref="Y278:Y279"/>
    <mergeCell ref="Z278:Z279"/>
    <mergeCell ref="A278:A279"/>
    <mergeCell ref="B278:B279"/>
    <mergeCell ref="C278:C279"/>
    <mergeCell ref="H278:H279"/>
    <mergeCell ref="I278:I279"/>
    <mergeCell ref="T278:T279"/>
    <mergeCell ref="T343:T344"/>
    <mergeCell ref="U343:U344"/>
    <mergeCell ref="V343:V344"/>
    <mergeCell ref="W343:W344"/>
    <mergeCell ref="X343:X344"/>
    <mergeCell ref="Y343:Y344"/>
    <mergeCell ref="X345:X346"/>
    <mergeCell ref="Z297:Z298"/>
    <mergeCell ref="A313:A314"/>
    <mergeCell ref="B313:B314"/>
    <mergeCell ref="C313:C314"/>
    <mergeCell ref="H313:H314"/>
    <mergeCell ref="I313:I314"/>
    <mergeCell ref="T313:T314"/>
    <mergeCell ref="U313:U314"/>
    <mergeCell ref="V313:V314"/>
    <mergeCell ref="W313:W314"/>
    <mergeCell ref="T297:T298"/>
    <mergeCell ref="U297:U298"/>
    <mergeCell ref="V297:V298"/>
    <mergeCell ref="W297:W298"/>
    <mergeCell ref="X297:X298"/>
    <mergeCell ref="Y297:Y298"/>
    <mergeCell ref="X313:X314"/>
    <mergeCell ref="Z352:Z355"/>
    <mergeCell ref="A356:A357"/>
    <mergeCell ref="B356:B357"/>
    <mergeCell ref="C356:C357"/>
    <mergeCell ref="H356:H357"/>
    <mergeCell ref="I356:I357"/>
    <mergeCell ref="T356:T357"/>
    <mergeCell ref="A326:C326"/>
    <mergeCell ref="A338:C338"/>
    <mergeCell ref="A343:A344"/>
    <mergeCell ref="B343:B344"/>
    <mergeCell ref="C343:C344"/>
    <mergeCell ref="H343:H344"/>
    <mergeCell ref="I343:I344"/>
    <mergeCell ref="Z343:Z344"/>
    <mergeCell ref="A345:A346"/>
    <mergeCell ref="B345:B346"/>
    <mergeCell ref="C345:C346"/>
    <mergeCell ref="H345:H346"/>
    <mergeCell ref="I345:I346"/>
    <mergeCell ref="T345:T346"/>
    <mergeCell ref="U345:U346"/>
    <mergeCell ref="V345:V346"/>
    <mergeCell ref="W345:W346"/>
    <mergeCell ref="Y345:Y346"/>
    <mergeCell ref="Z345:Z346"/>
    <mergeCell ref="A347:A348"/>
    <mergeCell ref="B347:B348"/>
    <mergeCell ref="C347:C348"/>
    <mergeCell ref="H347:H348"/>
    <mergeCell ref="I347:I348"/>
    <mergeCell ref="T347:T348"/>
    <mergeCell ref="U347:U348"/>
    <mergeCell ref="V347:V348"/>
    <mergeCell ref="W347:W348"/>
    <mergeCell ref="X347:X348"/>
    <mergeCell ref="Y347:Y348"/>
    <mergeCell ref="Z347:Z348"/>
    <mergeCell ref="U356:U357"/>
    <mergeCell ref="V356:V357"/>
    <mergeCell ref="W356:W357"/>
    <mergeCell ref="T352:T355"/>
    <mergeCell ref="U352:U355"/>
    <mergeCell ref="V352:V355"/>
    <mergeCell ref="W352:W355"/>
    <mergeCell ref="X352:X355"/>
    <mergeCell ref="Y352:Y355"/>
    <mergeCell ref="X356:X357"/>
    <mergeCell ref="A352:A355"/>
    <mergeCell ref="B352:B355"/>
    <mergeCell ref="C352:C355"/>
    <mergeCell ref="H352:H355"/>
    <mergeCell ref="I352:I355"/>
    <mergeCell ref="Y356:Y357"/>
    <mergeCell ref="Z356:Z357"/>
    <mergeCell ref="U366:U367"/>
    <mergeCell ref="V366:V367"/>
    <mergeCell ref="W366:W367"/>
    <mergeCell ref="X366:X367"/>
    <mergeCell ref="Y366:Y367"/>
    <mergeCell ref="Z366:Z367"/>
    <mergeCell ref="A366:A367"/>
    <mergeCell ref="B366:B367"/>
    <mergeCell ref="C366:C367"/>
    <mergeCell ref="H366:H367"/>
    <mergeCell ref="I366:I367"/>
    <mergeCell ref="T366:T367"/>
    <mergeCell ref="T363:T364"/>
    <mergeCell ref="U363:U364"/>
    <mergeCell ref="V363:V364"/>
    <mergeCell ref="W363:W364"/>
    <mergeCell ref="X363:X364"/>
    <mergeCell ref="Y363:Y364"/>
    <mergeCell ref="Z363:Z364"/>
    <mergeCell ref="A359:C359"/>
    <mergeCell ref="A363:A364"/>
    <mergeCell ref="B363:B364"/>
    <mergeCell ref="U375:U377"/>
    <mergeCell ref="V375:V377"/>
    <mergeCell ref="W375:W377"/>
    <mergeCell ref="X375:X377"/>
    <mergeCell ref="Y375:Y377"/>
    <mergeCell ref="Z375:Z377"/>
    <mergeCell ref="A375:A377"/>
    <mergeCell ref="B375:B377"/>
    <mergeCell ref="C375:C377"/>
    <mergeCell ref="H375:H377"/>
    <mergeCell ref="I375:I377"/>
    <mergeCell ref="T375:T377"/>
    <mergeCell ref="C363:C364"/>
    <mergeCell ref="H363:H364"/>
    <mergeCell ref="I363:I364"/>
    <mergeCell ref="Z380:Z381"/>
    <mergeCell ref="A383:C383"/>
    <mergeCell ref="C445:W445"/>
    <mergeCell ref="T380:T381"/>
    <mergeCell ref="U380:U381"/>
    <mergeCell ref="V380:V381"/>
    <mergeCell ref="W380:W381"/>
    <mergeCell ref="X380:X381"/>
    <mergeCell ref="Y380:Y381"/>
    <mergeCell ref="A380:A381"/>
    <mergeCell ref="B380:B381"/>
    <mergeCell ref="C380:C381"/>
    <mergeCell ref="F380:F381"/>
    <mergeCell ref="H380:H381"/>
    <mergeCell ref="I380:I381"/>
  </mergeCells>
  <conditionalFormatting sqref="U144:U146 U76 U361:U363 U338:U359 U148 U78:U79 U332 U417:U428 U300:U301 U67 U71:U74 U304 U23:U26 U81:U97 U255:U256 U365:U366 U372:U379 U368:U370 U235 U150:U226 U246:U247 U249 U252:U253 U260:U264 U266:U273 U99:U106 U330 U334 U336 U28:U29 U31:U35 U37:U65 U228:U233 U108:U110 U112:U141 U430:U442 U401 U406:U415 U240:U244 U444 U382:U399 U3:U21 U237:U238 U276:U298 U306:U327">
    <cfRule type="containsText" dxfId="229" priority="365" operator="containsText" text="N/A">
      <formula>NOT(ISERROR(SEARCH("N/A",U3)))</formula>
    </cfRule>
  </conditionalFormatting>
  <conditionalFormatting sqref="U380:U381">
    <cfRule type="containsText" dxfId="228" priority="364" operator="containsText" text="N/A">
      <formula>NOT(ISERROR(SEARCH("N/A",U380)))</formula>
    </cfRule>
  </conditionalFormatting>
  <conditionalFormatting sqref="U299">
    <cfRule type="containsText" dxfId="227" priority="363" operator="containsText" text="N/A">
      <formula>NOT(ISERROR(SEARCH("N/A",U299)))</formula>
    </cfRule>
  </conditionalFormatting>
  <conditionalFormatting sqref="T212">
    <cfRule type="cellIs" dxfId="226" priority="362" operator="lessThan">
      <formula>1</formula>
    </cfRule>
  </conditionalFormatting>
  <conditionalFormatting sqref="U360">
    <cfRule type="containsText" dxfId="225" priority="360" operator="containsText" text="N/A">
      <formula>NOT(ISERROR(SEARCH("N/A",U360)))</formula>
    </cfRule>
  </conditionalFormatting>
  <conditionalFormatting sqref="U254">
    <cfRule type="containsText" dxfId="224" priority="359" operator="containsText" text="N/A">
      <formula>NOT(ISERROR(SEARCH("N/A",U254)))</formula>
    </cfRule>
  </conditionalFormatting>
  <conditionalFormatting sqref="U80">
    <cfRule type="containsText" dxfId="223" priority="358" operator="containsText" text="N/A">
      <formula>NOT(ISERROR(SEARCH("N/A",U80)))</formula>
    </cfRule>
  </conditionalFormatting>
  <conditionalFormatting sqref="U77">
    <cfRule type="containsText" dxfId="222" priority="357" operator="containsText" text="N/A">
      <formula>NOT(ISERROR(SEARCH("N/A",U77)))</formula>
    </cfRule>
  </conditionalFormatting>
  <conditionalFormatting sqref="U22">
    <cfRule type="containsText" dxfId="221" priority="356" operator="containsText" text="N/A">
      <formula>NOT(ISERROR(SEARCH("N/A",U22)))</formula>
    </cfRule>
  </conditionalFormatting>
  <conditionalFormatting sqref="U331">
    <cfRule type="containsText" dxfId="220" priority="354" operator="containsText" text="N/A">
      <formula>NOT(ISERROR(SEARCH("N/A",U331)))</formula>
    </cfRule>
  </conditionalFormatting>
  <conditionalFormatting sqref="U416">
    <cfRule type="containsText" dxfId="219" priority="351" operator="containsText" text="N/A">
      <formula>NOT(ISERROR(SEARCH("N/A",U416)))</formula>
    </cfRule>
  </conditionalFormatting>
  <conditionalFormatting sqref="U66">
    <cfRule type="containsText" dxfId="218" priority="349" operator="containsText" text="N/A">
      <formula>NOT(ISERROR(SEARCH("N/A",U66)))</formula>
    </cfRule>
  </conditionalFormatting>
  <conditionalFormatting sqref="U69">
    <cfRule type="containsText" dxfId="217" priority="348" operator="containsText" text="N/A">
      <formula>NOT(ISERROR(SEARCH("N/A",U69)))</formula>
    </cfRule>
  </conditionalFormatting>
  <conditionalFormatting sqref="U68">
    <cfRule type="containsText" dxfId="216" priority="347" operator="containsText" text="N/A">
      <formula>NOT(ISERROR(SEARCH("N/A",U68)))</formula>
    </cfRule>
  </conditionalFormatting>
  <conditionalFormatting sqref="U303">
    <cfRule type="containsText" dxfId="215" priority="346" operator="containsText" text="N/A">
      <formula>NOT(ISERROR(SEARCH("N/A",U303)))</formula>
    </cfRule>
  </conditionalFormatting>
  <conditionalFormatting sqref="U302">
    <cfRule type="containsText" dxfId="214" priority="345" operator="containsText" text="N/A">
      <formula>NOT(ISERROR(SEARCH("N/A",U302)))</formula>
    </cfRule>
  </conditionalFormatting>
  <conditionalFormatting sqref="U305">
    <cfRule type="containsText" dxfId="213" priority="344" operator="containsText" text="N/A">
      <formula>NOT(ISERROR(SEARCH("N/A",U305)))</formula>
    </cfRule>
  </conditionalFormatting>
  <conditionalFormatting sqref="U371">
    <cfRule type="containsText" dxfId="212" priority="343" operator="containsText" text="N/A">
      <formula>NOT(ISERROR(SEARCH("N/A",U371)))</formula>
    </cfRule>
  </conditionalFormatting>
  <conditionalFormatting sqref="U149">
    <cfRule type="containsText" dxfId="211" priority="342" operator="containsText" text="N/A">
      <formula>NOT(ISERROR(SEARCH("N/A",U149)))</formula>
    </cfRule>
  </conditionalFormatting>
  <conditionalFormatting sqref="U70">
    <cfRule type="containsText" dxfId="210" priority="341" operator="containsText" text="N/A">
      <formula>NOT(ISERROR(SEARCH("N/A",U70)))</formula>
    </cfRule>
  </conditionalFormatting>
  <conditionalFormatting sqref="U98">
    <cfRule type="containsText" dxfId="209" priority="340" operator="containsText" text="N/A">
      <formula>NOT(ISERROR(SEARCH("N/A",U98)))</formula>
    </cfRule>
  </conditionalFormatting>
  <conditionalFormatting sqref="U328">
    <cfRule type="containsText" dxfId="208" priority="339" operator="containsText" text="N/A">
      <formula>NOT(ISERROR(SEARCH("N/A",U328)))</formula>
    </cfRule>
  </conditionalFormatting>
  <conditionalFormatting sqref="U329">
    <cfRule type="containsText" dxfId="207" priority="338" operator="containsText" text="N/A">
      <formula>NOT(ISERROR(SEARCH("N/A",U329)))</formula>
    </cfRule>
  </conditionalFormatting>
  <conditionalFormatting sqref="U333">
    <cfRule type="containsText" dxfId="206" priority="337" operator="containsText" text="N/A">
      <formula>NOT(ISERROR(SEARCH("N/A",U333)))</formula>
    </cfRule>
  </conditionalFormatting>
  <conditionalFormatting sqref="U335">
    <cfRule type="containsText" dxfId="205" priority="336" operator="containsText" text="N/A">
      <formula>NOT(ISERROR(SEARCH("N/A",U335)))</formula>
    </cfRule>
  </conditionalFormatting>
  <conditionalFormatting sqref="U27">
    <cfRule type="containsText" dxfId="204" priority="335" operator="containsText" text="N/A">
      <formula>NOT(ISERROR(SEARCH("N/A",U27)))</formula>
    </cfRule>
  </conditionalFormatting>
  <conditionalFormatting sqref="U30">
    <cfRule type="containsText" dxfId="203" priority="334" operator="containsText" text="N/A">
      <formula>NOT(ISERROR(SEARCH("N/A",U30)))</formula>
    </cfRule>
  </conditionalFormatting>
  <conditionalFormatting sqref="U36">
    <cfRule type="containsText" dxfId="202" priority="333" operator="containsText" text="N/A">
      <formula>NOT(ISERROR(SEARCH("N/A",U36)))</formula>
    </cfRule>
  </conditionalFormatting>
  <conditionalFormatting sqref="U227">
    <cfRule type="containsText" dxfId="201" priority="332" operator="containsText" text="N/A">
      <formula>NOT(ISERROR(SEARCH("N/A",U227)))</formula>
    </cfRule>
  </conditionalFormatting>
  <conditionalFormatting sqref="K291:K294 K258 K384:K399 K321:K322 K3:K7 K44:K93 K296:K306 K406:K417 K419:K428 K233:K256 K276:K279 K282:K287 K311:K315">
    <cfRule type="expression" dxfId="200" priority="330">
      <formula>K3="Exception"</formula>
    </cfRule>
    <cfRule type="expression" dxfId="199" priority="331">
      <formula>K3="x"</formula>
    </cfRule>
  </conditionalFormatting>
  <conditionalFormatting sqref="K8:K18">
    <cfRule type="expression" dxfId="198" priority="328">
      <formula>K8="Exception"</formula>
    </cfRule>
    <cfRule type="expression" dxfId="197" priority="329">
      <formula>K8="x"</formula>
    </cfRule>
  </conditionalFormatting>
  <conditionalFormatting sqref="K19:K31">
    <cfRule type="expression" dxfId="196" priority="326">
      <formula>K19="Exception"</formula>
    </cfRule>
    <cfRule type="expression" dxfId="195" priority="327">
      <formula>K19="x"</formula>
    </cfRule>
  </conditionalFormatting>
  <conditionalFormatting sqref="K32:K35 K37:K42">
    <cfRule type="expression" dxfId="194" priority="324">
      <formula>K32="Exception"</formula>
    </cfRule>
    <cfRule type="expression" dxfId="193" priority="325">
      <formula>K32="x"</formula>
    </cfRule>
  </conditionalFormatting>
  <conditionalFormatting sqref="K95:K102">
    <cfRule type="expression" dxfId="192" priority="322">
      <formula>K95="Exception"</formula>
    </cfRule>
    <cfRule type="expression" dxfId="191" priority="323">
      <formula>K95="x"</formula>
    </cfRule>
  </conditionalFormatting>
  <conditionalFormatting sqref="K430:K442 K401 K444">
    <cfRule type="expression" dxfId="190" priority="298">
      <formula>K401="Exception"</formula>
    </cfRule>
    <cfRule type="expression" dxfId="189" priority="299">
      <formula>K401="x"</formula>
    </cfRule>
  </conditionalFormatting>
  <conditionalFormatting sqref="K104:K106 K108:K110 K112 K115:K118 K121:K124 K129:K131">
    <cfRule type="expression" dxfId="188" priority="320">
      <formula>K104="Exception"</formula>
    </cfRule>
    <cfRule type="expression" dxfId="187" priority="321">
      <formula>K104="x"</formula>
    </cfRule>
  </conditionalFormatting>
  <conditionalFormatting sqref="K141:K142 K144:K159">
    <cfRule type="expression" dxfId="186" priority="318">
      <formula>K141="Exception"</formula>
    </cfRule>
    <cfRule type="expression" dxfId="185" priority="319">
      <formula>K141="x"</formula>
    </cfRule>
  </conditionalFormatting>
  <conditionalFormatting sqref="K163:K183 K186:K187">
    <cfRule type="expression" dxfId="184" priority="316">
      <formula>K163="Exception"</formula>
    </cfRule>
    <cfRule type="expression" dxfId="183" priority="317">
      <formula>K163="x"</formula>
    </cfRule>
  </conditionalFormatting>
  <conditionalFormatting sqref="K202">
    <cfRule type="expression" dxfId="182" priority="314">
      <formula>K202="Exception"</formula>
    </cfRule>
    <cfRule type="expression" dxfId="181" priority="315">
      <formula>K202="x"</formula>
    </cfRule>
  </conditionalFormatting>
  <conditionalFormatting sqref="K215:K219">
    <cfRule type="expression" dxfId="180" priority="312">
      <formula>K215="Exception"</formula>
    </cfRule>
    <cfRule type="expression" dxfId="179" priority="313">
      <formula>K215="x"</formula>
    </cfRule>
  </conditionalFormatting>
  <conditionalFormatting sqref="K260">
    <cfRule type="expression" dxfId="178" priority="308">
      <formula>K260="Exception"</formula>
    </cfRule>
    <cfRule type="expression" dxfId="177" priority="309">
      <formula>K260="x"</formula>
    </cfRule>
  </conditionalFormatting>
  <conditionalFormatting sqref="K264 K266:K274 K289">
    <cfRule type="expression" dxfId="176" priority="306">
      <formula>K264="Exception"</formula>
    </cfRule>
    <cfRule type="expression" dxfId="175" priority="307">
      <formula>K264="x"</formula>
    </cfRule>
  </conditionalFormatting>
  <conditionalFormatting sqref="K327 K329 K331:K333 K335 K337">
    <cfRule type="expression" dxfId="174" priority="304">
      <formula>K327="Exception"</formula>
    </cfRule>
    <cfRule type="expression" dxfId="173" priority="305">
      <formula>K327="x"</formula>
    </cfRule>
  </conditionalFormatting>
  <conditionalFormatting sqref="K339:K358">
    <cfRule type="expression" dxfId="172" priority="302">
      <formula>K339="Exception"</formula>
    </cfRule>
    <cfRule type="expression" dxfId="171" priority="303">
      <formula>K339="x"</formula>
    </cfRule>
  </conditionalFormatting>
  <conditionalFormatting sqref="K360:K382">
    <cfRule type="expression" dxfId="170" priority="300">
      <formula>K360="Exception"</formula>
    </cfRule>
    <cfRule type="expression" dxfId="169" priority="301">
      <formula>K360="x"</formula>
    </cfRule>
  </conditionalFormatting>
  <conditionalFormatting sqref="U143">
    <cfRule type="containsText" dxfId="168" priority="294" operator="containsText" text="N/A">
      <formula>NOT(ISERROR(SEARCH("N/A",U143)))</formula>
    </cfRule>
  </conditionalFormatting>
  <conditionalFormatting sqref="K143">
    <cfRule type="expression" dxfId="167" priority="292">
      <formula>K143="Exception"</formula>
    </cfRule>
    <cfRule type="expression" dxfId="166" priority="293">
      <formula>K143="x"</formula>
    </cfRule>
  </conditionalFormatting>
  <conditionalFormatting sqref="U259">
    <cfRule type="containsText" dxfId="165" priority="291" operator="containsText" text="N/A">
      <formula>NOT(ISERROR(SEARCH("N/A",U259)))</formula>
    </cfRule>
  </conditionalFormatting>
  <conditionalFormatting sqref="K259">
    <cfRule type="expression" dxfId="164" priority="289">
      <formula>K259="Exception"</formula>
    </cfRule>
    <cfRule type="expression" dxfId="163" priority="290">
      <formula>K259="x"</formula>
    </cfRule>
  </conditionalFormatting>
  <conditionalFormatting sqref="K257">
    <cfRule type="expression" dxfId="162" priority="287">
      <formula>K257="Exception"</formula>
    </cfRule>
    <cfRule type="expression" dxfId="161" priority="288">
      <formula>K257="x"</formula>
    </cfRule>
  </conditionalFormatting>
  <conditionalFormatting sqref="K107">
    <cfRule type="expression" dxfId="160" priority="284">
      <formula>K107="Exception"</formula>
    </cfRule>
    <cfRule type="expression" dxfId="159" priority="285">
      <formula>K107="x"</formula>
    </cfRule>
  </conditionalFormatting>
  <conditionalFormatting sqref="U107">
    <cfRule type="containsText" dxfId="158" priority="286" operator="containsText" text="N/A">
      <formula>NOT(ISERROR(SEARCH("N/A",U107)))</formula>
    </cfRule>
  </conditionalFormatting>
  <conditionalFormatting sqref="K111">
    <cfRule type="expression" dxfId="157" priority="281">
      <formula>K111="Exception"</formula>
    </cfRule>
    <cfRule type="expression" dxfId="156" priority="282">
      <formula>K111="x"</formula>
    </cfRule>
  </conditionalFormatting>
  <conditionalFormatting sqref="K429">
    <cfRule type="expression" dxfId="155" priority="278">
      <formula>K429="Exception"</formula>
    </cfRule>
    <cfRule type="expression" dxfId="154" priority="279">
      <formula>K429="x"</formula>
    </cfRule>
  </conditionalFormatting>
  <conditionalFormatting sqref="U111">
    <cfRule type="containsText" dxfId="153" priority="283" operator="containsText" text="N/A">
      <formula>NOT(ISERROR(SEARCH("N/A",U111)))</formula>
    </cfRule>
  </conditionalFormatting>
  <conditionalFormatting sqref="U429">
    <cfRule type="containsText" dxfId="152" priority="280" operator="containsText" text="N/A">
      <formula>NOT(ISERROR(SEARCH("N/A",U429)))</formula>
    </cfRule>
  </conditionalFormatting>
  <conditionalFormatting sqref="K400">
    <cfRule type="expression" dxfId="151" priority="272">
      <formula>K400="Exception"</formula>
    </cfRule>
    <cfRule type="expression" dxfId="150" priority="273">
      <formula>K400="x"</formula>
    </cfRule>
  </conditionalFormatting>
  <conditionalFormatting sqref="U400">
    <cfRule type="containsText" dxfId="149" priority="274" operator="containsText" text="N/A">
      <formula>NOT(ISERROR(SEARCH("N/A",U400)))</formula>
    </cfRule>
  </conditionalFormatting>
  <conditionalFormatting sqref="K403:K405">
    <cfRule type="expression" dxfId="148" priority="266">
      <formula>K403="Exception"</formula>
    </cfRule>
    <cfRule type="expression" dxfId="147" priority="267">
      <formula>K403="x"</formula>
    </cfRule>
  </conditionalFormatting>
  <conditionalFormatting sqref="U402">
    <cfRule type="containsText" dxfId="146" priority="271" operator="containsText" text="N/A">
      <formula>NOT(ISERROR(SEARCH("N/A",U402)))</formula>
    </cfRule>
  </conditionalFormatting>
  <conditionalFormatting sqref="K402">
    <cfRule type="expression" dxfId="145" priority="269">
      <formula>K402="Exception"</formula>
    </cfRule>
    <cfRule type="expression" dxfId="144" priority="270">
      <formula>K402="x"</formula>
    </cfRule>
  </conditionalFormatting>
  <conditionalFormatting sqref="U403:U405">
    <cfRule type="containsText" dxfId="143" priority="268" operator="containsText" text="N/A">
      <formula>NOT(ISERROR(SEARCH("N/A",U403)))</formula>
    </cfRule>
  </conditionalFormatting>
  <conditionalFormatting sqref="U443">
    <cfRule type="containsText" dxfId="142" priority="265" operator="containsText" text="N/A">
      <formula>NOT(ISERROR(SEARCH("N/A",U443)))</formula>
    </cfRule>
  </conditionalFormatting>
  <conditionalFormatting sqref="K443">
    <cfRule type="expression" dxfId="141" priority="263">
      <formula>K443="Exception"</formula>
    </cfRule>
    <cfRule type="expression" dxfId="140" priority="264">
      <formula>K443="x"</formula>
    </cfRule>
  </conditionalFormatting>
  <conditionalFormatting sqref="K36">
    <cfRule type="expression" dxfId="139" priority="261">
      <formula>K36="Exception"</formula>
    </cfRule>
    <cfRule type="expression" dxfId="138" priority="262">
      <formula>K36="x"</formula>
    </cfRule>
  </conditionalFormatting>
  <conditionalFormatting sqref="K94">
    <cfRule type="expression" dxfId="137" priority="259">
      <formula>K94="Exception"</formula>
    </cfRule>
    <cfRule type="expression" dxfId="136" priority="260">
      <formula>K94="x"</formula>
    </cfRule>
  </conditionalFormatting>
  <conditionalFormatting sqref="K113:K114">
    <cfRule type="expression" dxfId="135" priority="257">
      <formula>K113="Exception"</formula>
    </cfRule>
    <cfRule type="expression" dxfId="134" priority="258">
      <formula>K113="x"</formula>
    </cfRule>
  </conditionalFormatting>
  <conditionalFormatting sqref="K119:K120">
    <cfRule type="expression" dxfId="133" priority="255">
      <formula>K119="Exception"</formula>
    </cfRule>
    <cfRule type="expression" dxfId="132" priority="256">
      <formula>K119="x"</formula>
    </cfRule>
  </conditionalFormatting>
  <conditionalFormatting sqref="K125:K128">
    <cfRule type="expression" dxfId="131" priority="253">
      <formula>K125="Exception"</formula>
    </cfRule>
    <cfRule type="expression" dxfId="130" priority="254">
      <formula>K125="x"</formula>
    </cfRule>
  </conditionalFormatting>
  <conditionalFormatting sqref="K132:K133">
    <cfRule type="expression" dxfId="129" priority="251">
      <formula>K132="Exception"</formula>
    </cfRule>
    <cfRule type="expression" dxfId="128" priority="252">
      <formula>K132="x"</formula>
    </cfRule>
  </conditionalFormatting>
  <conditionalFormatting sqref="K135:K140">
    <cfRule type="expression" dxfId="127" priority="249">
      <formula>K135="Exception"</formula>
    </cfRule>
    <cfRule type="expression" dxfId="126" priority="250">
      <formula>K135="x"</formula>
    </cfRule>
  </conditionalFormatting>
  <conditionalFormatting sqref="K160:K161">
    <cfRule type="expression" dxfId="125" priority="247">
      <formula>K160="Exception"</formula>
    </cfRule>
    <cfRule type="expression" dxfId="124" priority="248">
      <formula>K160="x"</formula>
    </cfRule>
  </conditionalFormatting>
  <conditionalFormatting sqref="K184:K185">
    <cfRule type="expression" dxfId="123" priority="245">
      <formula>K184="Exception"</formula>
    </cfRule>
    <cfRule type="expression" dxfId="122" priority="246">
      <formula>K184="x"</formula>
    </cfRule>
  </conditionalFormatting>
  <conditionalFormatting sqref="K189:K190">
    <cfRule type="expression" dxfId="121" priority="243">
      <formula>K189="Exception"</formula>
    </cfRule>
    <cfRule type="expression" dxfId="120" priority="244">
      <formula>K189="x"</formula>
    </cfRule>
  </conditionalFormatting>
  <conditionalFormatting sqref="K191:K201">
    <cfRule type="expression" dxfId="119" priority="241">
      <formula>K191="Exception"</formula>
    </cfRule>
    <cfRule type="expression" dxfId="118" priority="242">
      <formula>K191="x"</formula>
    </cfRule>
  </conditionalFormatting>
  <conditionalFormatting sqref="K203:K213">
    <cfRule type="expression" dxfId="117" priority="239">
      <formula>K203="Exception"</formula>
    </cfRule>
    <cfRule type="expression" dxfId="116" priority="240">
      <formula>K203="x"</formula>
    </cfRule>
  </conditionalFormatting>
  <conditionalFormatting sqref="K221:K231">
    <cfRule type="expression" dxfId="115" priority="237">
      <formula>K221="Exception"</formula>
    </cfRule>
    <cfRule type="expression" dxfId="114" priority="238">
      <formula>K221="x"</formula>
    </cfRule>
  </conditionalFormatting>
  <conditionalFormatting sqref="K262:K263">
    <cfRule type="expression" dxfId="113" priority="235">
      <formula>K262="Exception"</formula>
    </cfRule>
    <cfRule type="expression" dxfId="112" priority="236">
      <formula>K262="x"</formula>
    </cfRule>
  </conditionalFormatting>
  <conditionalFormatting sqref="K265">
    <cfRule type="expression" dxfId="111" priority="233">
      <formula>K265="Exception"</formula>
    </cfRule>
    <cfRule type="expression" dxfId="110" priority="234">
      <formula>K265="x"</formula>
    </cfRule>
  </conditionalFormatting>
  <conditionalFormatting sqref="K275">
    <cfRule type="expression" dxfId="109" priority="231">
      <formula>K275="Exception"</formula>
    </cfRule>
    <cfRule type="expression" dxfId="108" priority="232">
      <formula>K275="x"</formula>
    </cfRule>
  </conditionalFormatting>
  <conditionalFormatting sqref="K280:K281">
    <cfRule type="expression" dxfId="107" priority="229">
      <formula>K280="Exception"</formula>
    </cfRule>
    <cfRule type="expression" dxfId="106" priority="230">
      <formula>K280="x"</formula>
    </cfRule>
  </conditionalFormatting>
  <conditionalFormatting sqref="K288">
    <cfRule type="expression" dxfId="105" priority="227">
      <formula>K288="Exception"</formula>
    </cfRule>
    <cfRule type="expression" dxfId="104" priority="228">
      <formula>K288="x"</formula>
    </cfRule>
  </conditionalFormatting>
  <conditionalFormatting sqref="K295">
    <cfRule type="expression" dxfId="103" priority="225">
      <formula>K295="Exception"</formula>
    </cfRule>
    <cfRule type="expression" dxfId="102" priority="226">
      <formula>K295="x"</formula>
    </cfRule>
  </conditionalFormatting>
  <conditionalFormatting sqref="K307:K310">
    <cfRule type="expression" dxfId="101" priority="223">
      <formula>K307="Exception"</formula>
    </cfRule>
    <cfRule type="expression" dxfId="100" priority="224">
      <formula>K307="x"</formula>
    </cfRule>
  </conditionalFormatting>
  <conditionalFormatting sqref="K316:K320">
    <cfRule type="expression" dxfId="99" priority="221">
      <formula>K316="Exception"</formula>
    </cfRule>
    <cfRule type="expression" dxfId="98" priority="222">
      <formula>K316="x"</formula>
    </cfRule>
  </conditionalFormatting>
  <conditionalFormatting sqref="K323:K325">
    <cfRule type="expression" dxfId="97" priority="219">
      <formula>K323="Exception"</formula>
    </cfRule>
    <cfRule type="expression" dxfId="96" priority="220">
      <formula>K323="x"</formula>
    </cfRule>
  </conditionalFormatting>
  <conditionalFormatting sqref="K328">
    <cfRule type="expression" dxfId="95" priority="217">
      <formula>K328="Exception"</formula>
    </cfRule>
    <cfRule type="expression" dxfId="94" priority="218">
      <formula>K328="x"</formula>
    </cfRule>
  </conditionalFormatting>
  <conditionalFormatting sqref="K330">
    <cfRule type="expression" dxfId="93" priority="215">
      <formula>K330="Exception"</formula>
    </cfRule>
    <cfRule type="expression" dxfId="92" priority="216">
      <formula>K330="x"</formula>
    </cfRule>
  </conditionalFormatting>
  <conditionalFormatting sqref="K334">
    <cfRule type="expression" dxfId="91" priority="213">
      <formula>K334="Exception"</formula>
    </cfRule>
    <cfRule type="expression" dxfId="90" priority="214">
      <formula>K334="x"</formula>
    </cfRule>
  </conditionalFormatting>
  <conditionalFormatting sqref="K336">
    <cfRule type="expression" dxfId="89" priority="211">
      <formula>K336="Exception"</formula>
    </cfRule>
    <cfRule type="expression" dxfId="88" priority="212">
      <formula>K336="x"</formula>
    </cfRule>
  </conditionalFormatting>
  <conditionalFormatting sqref="K418">
    <cfRule type="expression" dxfId="87" priority="209">
      <formula>K418="Exception"</formula>
    </cfRule>
    <cfRule type="expression" dxfId="86" priority="210">
      <formula>K418="x"</formula>
    </cfRule>
  </conditionalFormatting>
  <conditionalFormatting sqref="A307 C307">
    <cfRule type="expression" dxfId="85" priority="166">
      <formula>B307="X"</formula>
    </cfRule>
  </conditionalFormatting>
  <conditionalFormatting sqref="C307">
    <cfRule type="expression" dxfId="84" priority="164">
      <formula>B307="X"</formula>
    </cfRule>
  </conditionalFormatting>
  <conditionalFormatting sqref="A48:C48">
    <cfRule type="expression" dxfId="83" priority="91">
      <formula>B48="X"</formula>
    </cfRule>
  </conditionalFormatting>
  <conditionalFormatting sqref="B48">
    <cfRule type="expression" dxfId="82" priority="90">
      <formula>B48="X"</formula>
    </cfRule>
  </conditionalFormatting>
  <conditionalFormatting sqref="C48">
    <cfRule type="expression" dxfId="81" priority="89">
      <formula>B48="X"</formula>
    </cfRule>
  </conditionalFormatting>
  <conditionalFormatting sqref="A57:C57">
    <cfRule type="expression" dxfId="80" priority="88">
      <formula>B57="X"</formula>
    </cfRule>
  </conditionalFormatting>
  <conditionalFormatting sqref="B57">
    <cfRule type="expression" dxfId="79" priority="87">
      <formula>B57="X"</formula>
    </cfRule>
  </conditionalFormatting>
  <conditionalFormatting sqref="C57">
    <cfRule type="expression" dxfId="78" priority="86">
      <formula>B57="X"</formula>
    </cfRule>
  </conditionalFormatting>
  <conditionalFormatting sqref="A64:C64">
    <cfRule type="expression" dxfId="77" priority="85">
      <formula>B64="X"</formula>
    </cfRule>
  </conditionalFormatting>
  <conditionalFormatting sqref="B64">
    <cfRule type="expression" dxfId="76" priority="84">
      <formula>B64="X"</formula>
    </cfRule>
  </conditionalFormatting>
  <conditionalFormatting sqref="C64">
    <cfRule type="expression" dxfId="75" priority="83">
      <formula>B64="X"</formula>
    </cfRule>
  </conditionalFormatting>
  <conditionalFormatting sqref="A65:C65">
    <cfRule type="expression" dxfId="74" priority="82">
      <formula>B65="X"</formula>
    </cfRule>
  </conditionalFormatting>
  <conditionalFormatting sqref="B65">
    <cfRule type="expression" dxfId="73" priority="81">
      <formula>B65="X"</formula>
    </cfRule>
  </conditionalFormatting>
  <conditionalFormatting sqref="C65">
    <cfRule type="expression" dxfId="72" priority="80">
      <formula>B65="X"</formula>
    </cfRule>
  </conditionalFormatting>
  <conditionalFormatting sqref="A66:C66">
    <cfRule type="expression" dxfId="71" priority="79">
      <formula>B66="X"</formula>
    </cfRule>
  </conditionalFormatting>
  <conditionalFormatting sqref="B66">
    <cfRule type="expression" dxfId="70" priority="78">
      <formula>B66="X"</formula>
    </cfRule>
  </conditionalFormatting>
  <conditionalFormatting sqref="C66">
    <cfRule type="expression" dxfId="69" priority="77">
      <formula>B66="X"</formula>
    </cfRule>
  </conditionalFormatting>
  <conditionalFormatting sqref="A119:C119">
    <cfRule type="expression" dxfId="68" priority="76">
      <formula>B119="X"</formula>
    </cfRule>
  </conditionalFormatting>
  <conditionalFormatting sqref="B119">
    <cfRule type="expression" dxfId="67" priority="75">
      <formula>B119="X"</formula>
    </cfRule>
  </conditionalFormatting>
  <conditionalFormatting sqref="C119">
    <cfRule type="expression" dxfId="66" priority="74">
      <formula>B119="X"</formula>
    </cfRule>
  </conditionalFormatting>
  <conditionalFormatting sqref="A126:C126">
    <cfRule type="expression" dxfId="65" priority="73">
      <formula>B126="X"</formula>
    </cfRule>
  </conditionalFormatting>
  <conditionalFormatting sqref="B126">
    <cfRule type="expression" dxfId="64" priority="72">
      <formula>B126="X"</formula>
    </cfRule>
  </conditionalFormatting>
  <conditionalFormatting sqref="C126">
    <cfRule type="expression" dxfId="63" priority="71">
      <formula>B126="X"</formula>
    </cfRule>
  </conditionalFormatting>
  <conditionalFormatting sqref="A166:C166">
    <cfRule type="expression" dxfId="62" priority="69">
      <formula>B166="X"</formula>
    </cfRule>
  </conditionalFormatting>
  <conditionalFormatting sqref="B166">
    <cfRule type="expression" dxfId="61" priority="68">
      <formula>B166="X"</formula>
    </cfRule>
  </conditionalFormatting>
  <conditionalFormatting sqref="C166">
    <cfRule type="expression" dxfId="60" priority="67">
      <formula>B166="X"</formula>
    </cfRule>
  </conditionalFormatting>
  <conditionalFormatting sqref="A182:C182">
    <cfRule type="expression" dxfId="59" priority="61">
      <formula>B182="X"</formula>
    </cfRule>
  </conditionalFormatting>
  <conditionalFormatting sqref="B182">
    <cfRule type="expression" dxfId="58" priority="60">
      <formula>B182="X"</formula>
    </cfRule>
  </conditionalFormatting>
  <conditionalFormatting sqref="C182">
    <cfRule type="expression" dxfId="57" priority="59">
      <formula>B182="X"</formula>
    </cfRule>
  </conditionalFormatting>
  <conditionalFormatting sqref="A199:C199">
    <cfRule type="expression" dxfId="56" priority="58">
      <formula>B199="X"</formula>
    </cfRule>
  </conditionalFormatting>
  <conditionalFormatting sqref="B199">
    <cfRule type="expression" dxfId="55" priority="57">
      <formula>B199="X"</formula>
    </cfRule>
  </conditionalFormatting>
  <conditionalFormatting sqref="C199">
    <cfRule type="expression" dxfId="54" priority="56">
      <formula>B199="X"</formula>
    </cfRule>
  </conditionalFormatting>
  <conditionalFormatting sqref="A208:C208">
    <cfRule type="expression" dxfId="53" priority="55">
      <formula>B208="X"</formula>
    </cfRule>
  </conditionalFormatting>
  <conditionalFormatting sqref="B208">
    <cfRule type="expression" dxfId="52" priority="54">
      <formula>B208="X"</formula>
    </cfRule>
  </conditionalFormatting>
  <conditionalFormatting sqref="C208">
    <cfRule type="expression" dxfId="51" priority="53">
      <formula>B208="X"</formula>
    </cfRule>
  </conditionalFormatting>
  <conditionalFormatting sqref="A209:C209">
    <cfRule type="expression" dxfId="50" priority="52">
      <formula>B209="X"</formula>
    </cfRule>
  </conditionalFormatting>
  <conditionalFormatting sqref="B209">
    <cfRule type="expression" dxfId="49" priority="51">
      <formula>B209="X"</formula>
    </cfRule>
  </conditionalFormatting>
  <conditionalFormatting sqref="C209">
    <cfRule type="expression" dxfId="48" priority="50">
      <formula>B209="X"</formula>
    </cfRule>
  </conditionalFormatting>
  <conditionalFormatting sqref="A215:C219">
    <cfRule type="expression" dxfId="47" priority="49">
      <formula>B215="X"</formula>
    </cfRule>
  </conditionalFormatting>
  <conditionalFormatting sqref="B215:B219">
    <cfRule type="expression" dxfId="46" priority="48">
      <formula>B215="X"</formula>
    </cfRule>
  </conditionalFormatting>
  <conditionalFormatting sqref="C215:C219">
    <cfRule type="expression" dxfId="45" priority="47">
      <formula>B215="X"</formula>
    </cfRule>
  </conditionalFormatting>
  <conditionalFormatting sqref="A280:C281">
    <cfRule type="expression" dxfId="44" priority="46">
      <formula>B280="X"</formula>
    </cfRule>
  </conditionalFormatting>
  <conditionalFormatting sqref="B280:B281">
    <cfRule type="expression" dxfId="43" priority="45">
      <formula>B280="X"</formula>
    </cfRule>
  </conditionalFormatting>
  <conditionalFormatting sqref="C280:C281">
    <cfRule type="expression" dxfId="42" priority="44">
      <formula>B280="X"</formula>
    </cfRule>
  </conditionalFormatting>
  <conditionalFormatting sqref="A286:C286">
    <cfRule type="expression" dxfId="41" priority="43">
      <formula>B286="X"</formula>
    </cfRule>
  </conditionalFormatting>
  <conditionalFormatting sqref="B286">
    <cfRule type="expression" dxfId="40" priority="42">
      <formula>B286="X"</formula>
    </cfRule>
  </conditionalFormatting>
  <conditionalFormatting sqref="C286">
    <cfRule type="expression" dxfId="39" priority="41">
      <formula>B286="X"</formula>
    </cfRule>
  </conditionalFormatting>
  <conditionalFormatting sqref="A288:C289">
    <cfRule type="expression" dxfId="38" priority="40">
      <formula>B288="X"</formula>
    </cfRule>
  </conditionalFormatting>
  <conditionalFormatting sqref="B288:B289">
    <cfRule type="expression" dxfId="37" priority="39">
      <formula>B288="X"</formula>
    </cfRule>
  </conditionalFormatting>
  <conditionalFormatting sqref="C288:C289">
    <cfRule type="expression" dxfId="36" priority="38">
      <formula>B288="X"</formula>
    </cfRule>
  </conditionalFormatting>
  <conditionalFormatting sqref="A302:C306">
    <cfRule type="expression" dxfId="35" priority="37">
      <formula>B302="X"</formula>
    </cfRule>
  </conditionalFormatting>
  <conditionalFormatting sqref="B302:B306">
    <cfRule type="expression" dxfId="34" priority="36">
      <formula>B302="X"</formula>
    </cfRule>
  </conditionalFormatting>
  <conditionalFormatting sqref="C302:C306">
    <cfRule type="expression" dxfId="33" priority="35">
      <formula>B302="X"</formula>
    </cfRule>
  </conditionalFormatting>
  <conditionalFormatting sqref="A308:C308">
    <cfRule type="expression" dxfId="32" priority="34">
      <formula>B308="X"</formula>
    </cfRule>
  </conditionalFormatting>
  <conditionalFormatting sqref="B308">
    <cfRule type="expression" dxfId="31" priority="33">
      <formula>B308="X"</formula>
    </cfRule>
  </conditionalFormatting>
  <conditionalFormatting sqref="C308">
    <cfRule type="expression" dxfId="30" priority="32">
      <formula>B308="X"</formula>
    </cfRule>
  </conditionalFormatting>
  <conditionalFormatting sqref="A310:C311">
    <cfRule type="expression" dxfId="29" priority="31">
      <formula>B310="X"</formula>
    </cfRule>
  </conditionalFormatting>
  <conditionalFormatting sqref="B310:B311">
    <cfRule type="expression" dxfId="28" priority="30">
      <formula>B310="X"</formula>
    </cfRule>
  </conditionalFormatting>
  <conditionalFormatting sqref="C310:C311">
    <cfRule type="expression" dxfId="27" priority="29">
      <formula>B310="X"</formula>
    </cfRule>
  </conditionalFormatting>
  <conditionalFormatting sqref="A323:C323">
    <cfRule type="expression" dxfId="26" priority="28">
      <formula>B323="X"</formula>
    </cfRule>
  </conditionalFormatting>
  <conditionalFormatting sqref="B323">
    <cfRule type="expression" dxfId="25" priority="27">
      <formula>B323="X"</formula>
    </cfRule>
  </conditionalFormatting>
  <conditionalFormatting sqref="C323">
    <cfRule type="expression" dxfId="24" priority="26">
      <formula>B323="X"</formula>
    </cfRule>
  </conditionalFormatting>
  <conditionalFormatting sqref="C328">
    <cfRule type="expression" dxfId="23" priority="25">
      <formula>B328="x"</formula>
    </cfRule>
  </conditionalFormatting>
  <conditionalFormatting sqref="A328">
    <cfRule type="expression" dxfId="22" priority="24">
      <formula>B328="x"</formula>
    </cfRule>
  </conditionalFormatting>
  <conditionalFormatting sqref="B328">
    <cfRule type="expression" dxfId="21" priority="23">
      <formula>B328="x"</formula>
    </cfRule>
  </conditionalFormatting>
  <conditionalFormatting sqref="C330">
    <cfRule type="expression" dxfId="20" priority="22">
      <formula>B330="x"</formula>
    </cfRule>
  </conditionalFormatting>
  <conditionalFormatting sqref="A330">
    <cfRule type="expression" dxfId="19" priority="21">
      <formula>B330="x"</formula>
    </cfRule>
  </conditionalFormatting>
  <conditionalFormatting sqref="B330">
    <cfRule type="expression" dxfId="18" priority="20">
      <formula>B330="x"</formula>
    </cfRule>
  </conditionalFormatting>
  <conditionalFormatting sqref="C334">
    <cfRule type="expression" dxfId="17" priority="19">
      <formula>B334="x"</formula>
    </cfRule>
  </conditionalFormatting>
  <conditionalFormatting sqref="A334">
    <cfRule type="expression" dxfId="16" priority="18">
      <formula>B334="x"</formula>
    </cfRule>
  </conditionalFormatting>
  <conditionalFormatting sqref="B334">
    <cfRule type="expression" dxfId="15" priority="17">
      <formula>B334="x"</formula>
    </cfRule>
  </conditionalFormatting>
  <conditionalFormatting sqref="C336">
    <cfRule type="expression" dxfId="14" priority="16">
      <formula>B336="x"</formula>
    </cfRule>
  </conditionalFormatting>
  <conditionalFormatting sqref="A336">
    <cfRule type="expression" dxfId="13" priority="15">
      <formula>B336="x"</formula>
    </cfRule>
  </conditionalFormatting>
  <conditionalFormatting sqref="B336">
    <cfRule type="expression" dxfId="12" priority="14">
      <formula>B336="x"</formula>
    </cfRule>
  </conditionalFormatting>
  <conditionalFormatting sqref="A360:C360">
    <cfRule type="expression" dxfId="11" priority="13">
      <formula>B360="X"</formula>
    </cfRule>
  </conditionalFormatting>
  <conditionalFormatting sqref="B360">
    <cfRule type="expression" dxfId="10" priority="12">
      <formula>B360="X"</formula>
    </cfRule>
  </conditionalFormatting>
  <conditionalFormatting sqref="C360">
    <cfRule type="expression" dxfId="9" priority="11">
      <formula>B360="X"</formula>
    </cfRule>
  </conditionalFormatting>
  <conditionalFormatting sqref="A387:C387">
    <cfRule type="expression" dxfId="8" priority="10">
      <formula>B387="X"</formula>
    </cfRule>
  </conditionalFormatting>
  <conditionalFormatting sqref="B387">
    <cfRule type="expression" dxfId="7" priority="9">
      <formula>B387="X"</formula>
    </cfRule>
  </conditionalFormatting>
  <conditionalFormatting sqref="C387">
    <cfRule type="expression" dxfId="6" priority="8">
      <formula>B387="X"</formula>
    </cfRule>
  </conditionalFormatting>
  <conditionalFormatting sqref="A390:C390">
    <cfRule type="expression" dxfId="5" priority="7">
      <formula>B390="X"</formula>
    </cfRule>
  </conditionalFormatting>
  <conditionalFormatting sqref="B390">
    <cfRule type="expression" dxfId="4" priority="6">
      <formula>B390="X"</formula>
    </cfRule>
  </conditionalFormatting>
  <conditionalFormatting sqref="C390">
    <cfRule type="expression" dxfId="3" priority="5">
      <formula>B390="X"</formula>
    </cfRule>
  </conditionalFormatting>
  <conditionalFormatting sqref="A425:C425">
    <cfRule type="expression" dxfId="2" priority="4">
      <formula>B425="X"</formula>
    </cfRule>
  </conditionalFormatting>
  <conditionalFormatting sqref="B425">
    <cfRule type="expression" dxfId="1" priority="3">
      <formula>B425="X"</formula>
    </cfRule>
  </conditionalFormatting>
  <conditionalFormatting sqref="C425">
    <cfRule type="expression" dxfId="0" priority="2">
      <formula>B425="X"</formula>
    </cfRule>
  </conditionalFormatting>
  <dataValidations xWindow="88" yWindow="601" count="2">
    <dataValidation type="decimal" operator="greaterThan" showInputMessage="1" showErrorMessage="1" errorTitle="Price per Case" error="Please enter your price per case for this item." sqref="X3:X444">
      <formula1>0</formula1>
    </dataValidation>
    <dataValidation type="decimal" operator="greaterThan" allowBlank="1" showInputMessage="1" showErrorMessage="1" errorTitle="Actual Case Size" error="Please enter only a number that reflects the actual case size you are bidding.  If this is the same as the Base Case Size, you may leave this cell blank." sqref="V3:V444">
      <formula1>0</formula1>
    </dataValidation>
  </dataValidations>
  <hyperlinks>
    <hyperlink ref="D377" r:id="rId1"/>
    <hyperlink ref="D366" r:id="rId2"/>
    <hyperlink ref="D376" r:id="rId3"/>
    <hyperlink ref="D357" r:id="rId4"/>
    <hyperlink ref="D124" r:id="rId5"/>
    <hyperlink ref="D130" r:id="rId6" display="Bulls Eye 05700"/>
    <hyperlink ref="D380" r:id="rId7"/>
    <hyperlink ref="D87" r:id="rId8"/>
    <hyperlink ref="D106" r:id="rId9"/>
    <hyperlink ref="D109" r:id="rId10"/>
    <hyperlink ref="D312" r:id="rId11"/>
    <hyperlink ref="D122" r:id="rId12"/>
    <hyperlink ref="D8" r:id="rId13"/>
    <hyperlink ref="D5" r:id="rId14"/>
    <hyperlink ref="D104" r:id="rId15"/>
    <hyperlink ref="D105" r:id="rId16"/>
    <hyperlink ref="D313" r:id="rId17"/>
    <hyperlink ref="D408" r:id="rId18"/>
    <hyperlink ref="D409" r:id="rId19"/>
    <hyperlink ref="D372" r:id="rId20"/>
    <hyperlink ref="D297" r:id="rId21"/>
    <hyperlink ref="D233" r:id="rId22"/>
    <hyperlink ref="D235" r:id="rId23"/>
    <hyperlink ref="D237" r:id="rId24"/>
    <hyperlink ref="D216" r:id="rId25" display="Barilla"/>
    <hyperlink ref="D217" r:id="rId26"/>
    <hyperlink ref="D15" r:id="rId27"/>
    <hyperlink ref="D20" r:id="rId28"/>
    <hyperlink ref="D131" r:id="rId29"/>
    <hyperlink ref="D267" r:id="rId30"/>
    <hyperlink ref="D215" r:id="rId31" display="Udis"/>
    <hyperlink ref="D218" r:id="rId32"/>
    <hyperlink ref="D219" r:id="rId33"/>
    <hyperlink ref="D7" r:id="rId34"/>
    <hyperlink ref="D369" r:id="rId35" display="McCains MCX04717"/>
    <hyperlink ref="D396" r:id="rId36"/>
    <hyperlink ref="D276" r:id="rId37"/>
    <hyperlink ref="D339" r:id="rId38"/>
    <hyperlink ref="D165" r:id="rId39"/>
    <hyperlink ref="D4" r:id="rId40"/>
    <hyperlink ref="D6" r:id="rId41"/>
    <hyperlink ref="D9" r:id="rId42"/>
    <hyperlink ref="D3" r:id="rId43"/>
    <hyperlink ref="D10" r:id="rId44"/>
    <hyperlink ref="D11" r:id="rId45"/>
    <hyperlink ref="D12" r:id="rId46" display="Bridgford 6787"/>
    <hyperlink ref="D13" r:id="rId47"/>
    <hyperlink ref="D14" r:id="rId48" display="Advance Pierre Smart Picks 133907"/>
    <hyperlink ref="D16" r:id="rId49"/>
    <hyperlink ref="D17" r:id="rId50"/>
    <hyperlink ref="D18" r:id="rId51"/>
    <hyperlink ref="D19" r:id="rId52"/>
    <hyperlink ref="D21" r:id="rId53"/>
    <hyperlink ref="D24" r:id="rId54"/>
    <hyperlink ref="D25" r:id="rId55"/>
    <hyperlink ref="D26" r:id="rId56"/>
    <hyperlink ref="D28" r:id="rId57"/>
    <hyperlink ref="D29" r:id="rId58"/>
    <hyperlink ref="D31" r:id="rId59"/>
    <hyperlink ref="D32" r:id="rId60"/>
    <hyperlink ref="D33" r:id="rId61"/>
    <hyperlink ref="D34" r:id="rId62"/>
    <hyperlink ref="D35" r:id="rId63" display="J and J 7051"/>
    <hyperlink ref="D38" r:id="rId64"/>
    <hyperlink ref="D39" r:id="rId65"/>
    <hyperlink ref="D44" r:id="rId66"/>
    <hyperlink ref="D45" r:id="rId67"/>
    <hyperlink ref="D46" r:id="rId68"/>
    <hyperlink ref="D47" r:id="rId69"/>
    <hyperlink ref="D48" r:id="rId70"/>
    <hyperlink ref="D49" r:id="rId71"/>
    <hyperlink ref="D50" r:id="rId72"/>
    <hyperlink ref="D53" r:id="rId73"/>
    <hyperlink ref="D51" r:id="rId74"/>
    <hyperlink ref="D52" r:id="rId75"/>
    <hyperlink ref="D54" r:id="rId76"/>
    <hyperlink ref="D55" r:id="rId77"/>
    <hyperlink ref="D56" r:id="rId78"/>
    <hyperlink ref="D57" r:id="rId79"/>
    <hyperlink ref="D58" r:id="rId80"/>
    <hyperlink ref="D59" r:id="rId81"/>
    <hyperlink ref="D60" r:id="rId82"/>
    <hyperlink ref="D61" r:id="rId83"/>
    <hyperlink ref="D62" r:id="rId84"/>
    <hyperlink ref="D63" r:id="rId85"/>
    <hyperlink ref="D64" r:id="rId86"/>
    <hyperlink ref="D65" r:id="rId87"/>
    <hyperlink ref="D71" r:id="rId88" display="3800011467"/>
    <hyperlink ref="D72" r:id="rId89"/>
    <hyperlink ref="D73" r:id="rId90"/>
    <hyperlink ref="D74" r:id="rId91"/>
    <hyperlink ref="D76" r:id="rId92"/>
    <hyperlink ref="D78" r:id="rId93" display="Rich's 14839"/>
    <hyperlink ref="D79" r:id="rId94"/>
    <hyperlink ref="D81" r:id="rId95"/>
    <hyperlink ref="D82" r:id="rId96"/>
    <hyperlink ref="D84" r:id="rId97"/>
    <hyperlink ref="D85" r:id="rId98"/>
    <hyperlink ref="D86" r:id="rId99"/>
    <hyperlink ref="D88" r:id="rId100"/>
    <hyperlink ref="D89" r:id="rId101"/>
    <hyperlink ref="D90" r:id="rId102"/>
    <hyperlink ref="D91" r:id="rId103"/>
    <hyperlink ref="D92" r:id="rId104"/>
    <hyperlink ref="D93" r:id="rId105"/>
    <hyperlink ref="D95" r:id="rId106" display="AJ Pinnacle 001960043582"/>
    <hyperlink ref="D96" r:id="rId107"/>
    <hyperlink ref="D100" r:id="rId108"/>
    <hyperlink ref="D101" r:id="rId109"/>
    <hyperlink ref="D102" r:id="rId110"/>
    <hyperlink ref="D110" r:id="rId111"/>
    <hyperlink ref="D112" r:id="rId112"/>
    <hyperlink ref="D115" r:id="rId113"/>
    <hyperlink ref="D116" r:id="rId114"/>
    <hyperlink ref="D117" r:id="rId115"/>
    <hyperlink ref="D118" r:id="rId116"/>
    <hyperlink ref="D121" r:id="rId117"/>
    <hyperlink ref="D123" r:id="rId118"/>
    <hyperlink ref="D129" r:id="rId119"/>
    <hyperlink ref="D141" r:id="rId120"/>
    <hyperlink ref="D144" r:id="rId121"/>
    <hyperlink ref="D145" r:id="rId122"/>
    <hyperlink ref="D146" r:id="rId123"/>
    <hyperlink ref="D150" r:id="rId124"/>
    <hyperlink ref="D151" r:id="rId125"/>
    <hyperlink ref="D152" r:id="rId126"/>
    <hyperlink ref="D153" r:id="rId127"/>
    <hyperlink ref="D154" r:id="rId128"/>
    <hyperlink ref="D155" r:id="rId129"/>
    <hyperlink ref="D156" r:id="rId130"/>
    <hyperlink ref="D157" r:id="rId131"/>
    <hyperlink ref="D158" r:id="rId132"/>
    <hyperlink ref="D159" r:id="rId133"/>
    <hyperlink ref="D163" r:id="rId134"/>
    <hyperlink ref="D164" r:id="rId135"/>
    <hyperlink ref="D166" r:id="rId136"/>
    <hyperlink ref="D168" r:id="rId137"/>
    <hyperlink ref="D170" r:id="rId138"/>
    <hyperlink ref="D171" r:id="rId139"/>
    <hyperlink ref="D173" r:id="rId140"/>
    <hyperlink ref="D175" r:id="rId141"/>
    <hyperlink ref="D177" r:id="rId142"/>
    <hyperlink ref="D178" r:id="rId143"/>
    <hyperlink ref="D180" r:id="rId144"/>
    <hyperlink ref="D182" r:id="rId145"/>
    <hyperlink ref="D186" r:id="rId146"/>
    <hyperlink ref="D187" r:id="rId147"/>
    <hyperlink ref="D202" r:id="rId148"/>
    <hyperlink ref="D238" r:id="rId149"/>
    <hyperlink ref="D240" r:id="rId150"/>
    <hyperlink ref="D241" r:id="rId151"/>
    <hyperlink ref="D242" r:id="rId152" display="Advance Pierre 2417"/>
    <hyperlink ref="D244" r:id="rId153" display="Tyson 2155-928"/>
    <hyperlink ref="D246" r:id="rId154" display="Advance Pierre 1954"/>
    <hyperlink ref="D249" r:id="rId155" display="Tyson 5567"/>
    <hyperlink ref="D252" r:id="rId156" display="Tyson 46021-928"/>
    <hyperlink ref="D253" r:id="rId157" display="Tyson  070367-0928"/>
    <hyperlink ref="D255" r:id="rId158"/>
    <hyperlink ref="D256" r:id="rId159"/>
    <hyperlink ref="D266" r:id="rId160"/>
    <hyperlink ref="D268" r:id="rId161"/>
    <hyperlink ref="D269" r:id="rId162"/>
    <hyperlink ref="D271" r:id="rId163"/>
    <hyperlink ref="D272" r:id="rId164"/>
    <hyperlink ref="D277" r:id="rId165"/>
    <hyperlink ref="D278" r:id="rId166"/>
    <hyperlink ref="D279" r:id="rId167"/>
    <hyperlink ref="D282" r:id="rId168"/>
    <hyperlink ref="D283" r:id="rId169"/>
    <hyperlink ref="D284" r:id="rId170"/>
    <hyperlink ref="D285" r:id="rId171"/>
    <hyperlink ref="D286" r:id="rId172" display="Distributor's Choice"/>
    <hyperlink ref="D289" r:id="rId173"/>
    <hyperlink ref="D291" r:id="rId174"/>
    <hyperlink ref="D292" r:id="rId175"/>
    <hyperlink ref="D296" r:id="rId176"/>
    <hyperlink ref="D298" r:id="rId177"/>
    <hyperlink ref="D311" r:id="rId178"/>
    <hyperlink ref="D314" r:id="rId179"/>
    <hyperlink ref="D315" r:id="rId180"/>
    <hyperlink ref="D321" r:id="rId181"/>
    <hyperlink ref="D322" r:id="rId182"/>
    <hyperlink ref="D327" r:id="rId183"/>
    <hyperlink ref="D332" r:id="rId184"/>
    <hyperlink ref="D340" r:id="rId185"/>
    <hyperlink ref="D341" r:id="rId186"/>
    <hyperlink ref="D342" r:id="rId187"/>
    <hyperlink ref="D343" r:id="rId188"/>
    <hyperlink ref="D344" r:id="rId189" display="Nardones 60WUM2"/>
    <hyperlink ref="D345" r:id="rId190"/>
    <hyperlink ref="D346" r:id="rId191" display="Nardones 60WGUMA2"/>
    <hyperlink ref="D347" r:id="rId192" display="Nardones 5WRMNY2"/>
    <hyperlink ref="D348" r:id="rId193"/>
    <hyperlink ref="D349" r:id="rId194"/>
    <hyperlink ref="D350" r:id="rId195"/>
    <hyperlink ref="D351" r:id="rId196"/>
    <hyperlink ref="D352" r:id="rId197"/>
    <hyperlink ref="D353" r:id="rId198"/>
    <hyperlink ref="D354" r:id="rId199"/>
    <hyperlink ref="D355" r:id="rId200" display="Nardones 96WW2 4x6"/>
    <hyperlink ref="D356" r:id="rId201"/>
    <hyperlink ref="D358" r:id="rId202"/>
    <hyperlink ref="D361" r:id="rId203"/>
    <hyperlink ref="D363" r:id="rId204"/>
    <hyperlink ref="D368" r:id="rId205"/>
    <hyperlink ref="D370" r:id="rId206"/>
    <hyperlink ref="D373" r:id="rId207" display="McCain 2789"/>
    <hyperlink ref="D374" r:id="rId208"/>
    <hyperlink ref="D375" r:id="rId209"/>
    <hyperlink ref="D381" r:id="rId210"/>
    <hyperlink ref="D382" r:id="rId211"/>
    <hyperlink ref="D384:D385" r:id="rId212" display="Jack Links 10000007721 "/>
    <hyperlink ref="D386" r:id="rId213" display="Bosco 702011-1120"/>
    <hyperlink ref="D387" r:id="rId214" display="Bosco 705672-1120"/>
    <hyperlink ref="D388" r:id="rId215"/>
    <hyperlink ref="D389" r:id="rId216"/>
    <hyperlink ref="D390" r:id="rId217"/>
    <hyperlink ref="D391" r:id="rId218"/>
    <hyperlink ref="D392" r:id="rId219"/>
    <hyperlink ref="D393" r:id="rId220"/>
    <hyperlink ref="D394" r:id="rId221"/>
    <hyperlink ref="D395" r:id="rId222"/>
    <hyperlink ref="D397" r:id="rId223"/>
    <hyperlink ref="D398" r:id="rId224"/>
    <hyperlink ref="D399" r:id="rId225"/>
    <hyperlink ref="D406" r:id="rId226"/>
    <hyperlink ref="D407" r:id="rId227"/>
    <hyperlink ref="D410" r:id="rId228"/>
    <hyperlink ref="D411" r:id="rId229"/>
    <hyperlink ref="D412" r:id="rId230"/>
    <hyperlink ref="D413" r:id="rId231"/>
    <hyperlink ref="D414" r:id="rId232"/>
    <hyperlink ref="D415" r:id="rId233"/>
    <hyperlink ref="D417" r:id="rId234"/>
    <hyperlink ref="D419" r:id="rId235"/>
    <hyperlink ref="D420" r:id="rId236"/>
    <hyperlink ref="D421" r:id="rId237"/>
    <hyperlink ref="D422" r:id="rId238"/>
    <hyperlink ref="D423" r:id="rId239"/>
    <hyperlink ref="D424" r:id="rId240"/>
    <hyperlink ref="D425" r:id="rId241"/>
    <hyperlink ref="D426" r:id="rId242"/>
    <hyperlink ref="D427" r:id="rId243"/>
    <hyperlink ref="D428" r:id="rId244"/>
    <hyperlink ref="D430" r:id="rId245"/>
    <hyperlink ref="D431" r:id="rId246"/>
    <hyperlink ref="D432" r:id="rId247"/>
    <hyperlink ref="D433" r:id="rId248"/>
    <hyperlink ref="D434" r:id="rId249"/>
    <hyperlink ref="D435" r:id="rId250"/>
    <hyperlink ref="D436" r:id="rId251"/>
    <hyperlink ref="D437" r:id="rId252"/>
    <hyperlink ref="D438" r:id="rId253"/>
    <hyperlink ref="D439" r:id="rId254"/>
    <hyperlink ref="D440" r:id="rId255"/>
    <hyperlink ref="D441" r:id="rId256"/>
    <hyperlink ref="D442" r:id="rId257"/>
    <hyperlink ref="D444" r:id="rId258"/>
    <hyperlink ref="D229:D231" r:id="rId259" display="Envy 2008"/>
    <hyperlink ref="D365" r:id="rId260" display="Distributor's Choice"/>
    <hyperlink ref="D97" r:id="rId261" display="Pinnacle 43563 "/>
    <hyperlink ref="D270" r:id="rId262" display="Distributor's Choice"/>
    <hyperlink ref="D378" r:id="rId263"/>
    <hyperlink ref="D379" r:id="rId264"/>
    <hyperlink ref="D40" r:id="rId265"/>
    <hyperlink ref="D41" r:id="rId266"/>
    <hyperlink ref="D42" r:id="rId267"/>
    <hyperlink ref="D37" r:id="rId268"/>
    <hyperlink ref="D83" r:id="rId269"/>
    <hyperlink ref="D147" r:id="rId270"/>
    <hyperlink ref="D75" r:id="rId271"/>
    <hyperlink ref="D360" r:id="rId272"/>
    <hyperlink ref="D167" r:id="rId273"/>
    <hyperlink ref="D169" r:id="rId274"/>
    <hyperlink ref="D172" r:id="rId275"/>
    <hyperlink ref="D174" r:id="rId276"/>
    <hyperlink ref="D176" r:id="rId277"/>
    <hyperlink ref="D179" r:id="rId278"/>
    <hyperlink ref="D181" r:id="rId279"/>
    <hyperlink ref="D183" r:id="rId280"/>
    <hyperlink ref="D362" r:id="rId281"/>
    <hyperlink ref="D254" r:id="rId282"/>
    <hyperlink ref="D273" r:id="rId283"/>
    <hyperlink ref="D80" r:id="rId284"/>
    <hyperlink ref="D77" r:id="rId285"/>
    <hyperlink ref="D22" r:id="rId286"/>
    <hyperlink ref="D331" r:id="rId287"/>
    <hyperlink ref="D66" r:id="rId288" display="GM  14883000"/>
    <hyperlink ref="D67" r:id="rId289" display="GM  14886000"/>
    <hyperlink ref="D68" r:id="rId290" display="GM  14885000"/>
    <hyperlink ref="D69" r:id="rId291" display="GM  14882000"/>
    <hyperlink ref="D294" r:id="rId292"/>
    <hyperlink ref="D293" r:id="rId293"/>
    <hyperlink ref="D304" r:id="rId294"/>
    <hyperlink ref="D305" r:id="rId295"/>
    <hyperlink ref="D306" r:id="rId296"/>
    <hyperlink ref="D303" r:id="rId297"/>
    <hyperlink ref="D302" r:id="rId298"/>
    <hyperlink ref="D300" r:id="rId299"/>
    <hyperlink ref="D301" r:id="rId300"/>
    <hyperlink ref="D337" r:id="rId301"/>
    <hyperlink ref="D364" r:id="rId302"/>
    <hyperlink ref="D367" r:id="rId303"/>
    <hyperlink ref="D371" r:id="rId304"/>
    <hyperlink ref="D149" r:id="rId305"/>
    <hyperlink ref="D234" r:id="rId306"/>
    <hyperlink ref="D236" r:id="rId307"/>
    <hyperlink ref="D70" r:id="rId308"/>
    <hyperlink ref="D245" r:id="rId309"/>
    <hyperlink ref="D248" r:id="rId310"/>
    <hyperlink ref="D251" r:id="rId311"/>
    <hyperlink ref="D274" r:id="rId312"/>
    <hyperlink ref="D142" r:id="rId313"/>
    <hyperlink ref="D98" r:id="rId314"/>
    <hyperlink ref="D329" r:id="rId315"/>
    <hyperlink ref="D333" r:id="rId316"/>
    <hyperlink ref="D335" r:id="rId317"/>
    <hyperlink ref="J199" r:id="rId318" display="Exemption"/>
    <hyperlink ref="J207" r:id="rId319" display="Exemption"/>
    <hyperlink ref="J288" r:id="rId320" display="Exemption"/>
    <hyperlink ref="J319" r:id="rId321" display="Exemption"/>
    <hyperlink ref="J203" r:id="rId322" display="Exemption"/>
    <hyperlink ref="J298" r:id="rId323" display="Exemption"/>
    <hyperlink ref="J24:J25" r:id="rId324" display="X"/>
    <hyperlink ref="J391:J396" r:id="rId325" display="X"/>
    <hyperlink ref="J397:J405" r:id="rId326" display="X"/>
    <hyperlink ref="J296" r:id="rId327"/>
    <hyperlink ref="J390:J405" r:id="rId328" display="X"/>
    <hyperlink ref="J408" r:id="rId329"/>
    <hyperlink ref="J420" r:id="rId330"/>
    <hyperlink ref="J432" r:id="rId331"/>
    <hyperlink ref="J388" r:id="rId332"/>
    <hyperlink ref="J421:J422" r:id="rId333" display="X"/>
    <hyperlink ref="J430:J431" r:id="rId334" display="X"/>
    <hyperlink ref="J434:J440" r:id="rId335" display="X"/>
    <hyperlink ref="J63:J65" r:id="rId336" display="X"/>
    <hyperlink ref="J71" r:id="rId337"/>
    <hyperlink ref="J85" r:id="rId338"/>
    <hyperlink ref="J332" r:id="rId339"/>
    <hyperlink ref="J84" r:id="rId340"/>
    <hyperlink ref="J202" r:id="rId341"/>
    <hyperlink ref="J358" r:id="rId342"/>
    <hyperlink ref="J163" r:id="rId343"/>
    <hyperlink ref="J164" r:id="rId344"/>
    <hyperlink ref="J165:J166" r:id="rId345" display="X"/>
    <hyperlink ref="J168" r:id="rId346"/>
    <hyperlink ref="J170" r:id="rId347"/>
    <hyperlink ref="J171" r:id="rId348"/>
    <hyperlink ref="J173" r:id="rId349"/>
    <hyperlink ref="J175" r:id="rId350"/>
    <hyperlink ref="J177" r:id="rId351"/>
    <hyperlink ref="J178" r:id="rId352"/>
    <hyperlink ref="J180" r:id="rId353"/>
    <hyperlink ref="J182" r:id="rId354"/>
    <hyperlink ref="J186" r:id="rId355"/>
    <hyperlink ref="J187" r:id="rId356"/>
    <hyperlink ref="J5" r:id="rId357"/>
    <hyperlink ref="J7" r:id="rId358"/>
    <hyperlink ref="J28" r:id="rId359"/>
    <hyperlink ref="J31" r:id="rId360"/>
    <hyperlink ref="J34" r:id="rId361"/>
    <hyperlink ref="J37:J38" r:id="rId362" display="X"/>
    <hyperlink ref="J46:J47" r:id="rId363" display="X"/>
    <hyperlink ref="J83" r:id="rId364"/>
    <hyperlink ref="J87" r:id="rId365"/>
    <hyperlink ref="J100" r:id="rId366"/>
    <hyperlink ref="J102" r:id="rId367"/>
    <hyperlink ref="J6" r:id="rId368"/>
    <hyperlink ref="J8" r:id="rId369"/>
    <hyperlink ref="J10" r:id="rId370"/>
    <hyperlink ref="J29" r:id="rId371"/>
    <hyperlink ref="J32" r:id="rId372"/>
    <hyperlink ref="J33" r:id="rId373"/>
    <hyperlink ref="J53:J54" r:id="rId374" display="X"/>
    <hyperlink ref="J76" r:id="rId375"/>
    <hyperlink ref="J4" r:id="rId376"/>
    <hyperlink ref="J48" r:id="rId377"/>
    <hyperlink ref="J55:J62" r:id="rId378" display="X"/>
    <hyperlink ref="J86" r:id="rId379"/>
    <hyperlink ref="J96" r:id="rId380"/>
    <hyperlink ref="J101" r:id="rId381"/>
    <hyperlink ref="J150:J152" r:id="rId382" display="X"/>
    <hyperlink ref="J104:J105" r:id="rId383" display="X"/>
    <hyperlink ref="J131" r:id="rId384"/>
    <hyperlink ref="J311" r:id="rId385"/>
    <hyperlink ref="J312" r:id="rId386"/>
    <hyperlink ref="J314" r:id="rId387"/>
    <hyperlink ref="J121" r:id="rId388"/>
    <hyperlink ref="J123" r:id="rId389"/>
    <hyperlink ref="J365" r:id="rId390"/>
    <hyperlink ref="J369" r:id="rId391"/>
    <hyperlink ref="J374" r:id="rId392"/>
    <hyperlink ref="J375" r:id="rId393"/>
    <hyperlink ref="J378" r:id="rId394"/>
    <hyperlink ref="J381" r:id="rId395"/>
    <hyperlink ref="J382" r:id="rId396"/>
    <hyperlink ref="J379" r:id="rId397"/>
    <hyperlink ref="J376" r:id="rId398"/>
    <hyperlink ref="J9" r:id="rId399"/>
    <hyperlink ref="J11" r:id="rId400"/>
    <hyperlink ref="J72" r:id="rId401"/>
    <hyperlink ref="J16" r:id="rId402"/>
    <hyperlink ref="J73" r:id="rId403"/>
    <hyperlink ref="J40:J42" r:id="rId404" display="X"/>
    <hyperlink ref="J35" r:id="rId405"/>
    <hyperlink ref="J427:J428" r:id="rId406" display="X"/>
    <hyperlink ref="J441" r:id="rId407"/>
    <hyperlink ref="J49:J52" r:id="rId408" display="X"/>
    <hyperlink ref="J410:J414" r:id="rId409" display="X"/>
    <hyperlink ref="J256" r:id="rId410"/>
    <hyperlink ref="J255" r:id="rId411"/>
    <hyperlink ref="J373" r:id="rId412"/>
    <hyperlink ref="J377" r:id="rId413"/>
    <hyperlink ref="J299" r:id="rId414"/>
    <hyperlink ref="J3" r:id="rId415"/>
    <hyperlink ref="J18" r:id="rId416"/>
    <hyperlink ref="J19" r:id="rId417"/>
    <hyperlink ref="J20" r:id="rId418"/>
    <hyperlink ref="J21" r:id="rId419"/>
    <hyperlink ref="J75" r:id="rId420"/>
    <hyperlink ref="J79" r:id="rId421"/>
    <hyperlink ref="J82" r:id="rId422"/>
    <hyperlink ref="J145" r:id="rId423"/>
    <hyperlink ref="J322" r:id="rId424"/>
    <hyperlink ref="J323" r:id="rId425"/>
    <hyperlink ref="J81" r:id="rId426"/>
    <hyperlink ref="J373:J375" r:id="rId427" display="X"/>
    <hyperlink ref="J381:J382" r:id="rId428" display="X"/>
    <hyperlink ref="J74" r:id="rId429"/>
    <hyperlink ref="J15" r:id="rId430"/>
    <hyperlink ref="J302:J306" r:id="rId431" display="X"/>
    <hyperlink ref="J366" r:id="rId432"/>
    <hyperlink ref="J189" r:id="rId433"/>
    <hyperlink ref="J205" r:id="rId434"/>
    <hyperlink ref="J211" r:id="rId435"/>
    <hyperlink ref="J193" r:id="rId436"/>
    <hyperlink ref="J212" r:id="rId437"/>
    <hyperlink ref="J156" r:id="rId438"/>
    <hyperlink ref="J153:J155" r:id="rId439" display="X"/>
    <hyperlink ref="J361" r:id="rId440"/>
    <hyperlink ref="J363" r:id="rId441"/>
    <hyperlink ref="J106:J112" r:id="rId442" display="X"/>
    <hyperlink ref="J94" r:id="rId443"/>
    <hyperlink ref="J125" r:id="rId444"/>
    <hyperlink ref="J129" r:id="rId445"/>
    <hyperlink ref="J146" r:id="rId446"/>
    <hyperlink ref="J158" r:id="rId447"/>
    <hyperlink ref="J185" r:id="rId448"/>
    <hyperlink ref="J213" r:id="rId449"/>
    <hyperlink ref="J216" r:id="rId450"/>
    <hyperlink ref="J221:J228" r:id="rId451" display="Exemption"/>
    <hyperlink ref="J229:J231" r:id="rId452" display="X"/>
    <hyperlink ref="J263" r:id="rId453"/>
    <hyperlink ref="J269" r:id="rId454"/>
    <hyperlink ref="J268" r:id="rId455"/>
    <hyperlink ref="J282:J285" r:id="rId456" display="X"/>
    <hyperlink ref="J315" r:id="rId457"/>
    <hyperlink ref="J423:J425" r:id="rId458" display="X"/>
    <hyperlink ref="J316:J317" r:id="rId459" display="X"/>
    <hyperlink ref="J321" r:id="rId460"/>
    <hyperlink ref="J337" r:id="rId461"/>
    <hyperlink ref="J340" r:id="rId462"/>
    <hyperlink ref="J343" r:id="rId463"/>
    <hyperlink ref="J345" r:id="rId464"/>
    <hyperlink ref="J348" r:id="rId465"/>
    <hyperlink ref="J353:J354" r:id="rId466" display="X"/>
    <hyperlink ref="J357" r:id="rId467"/>
    <hyperlink ref="J349" r:id="rId468"/>
    <hyperlink ref="J341:J342" r:id="rId469" display="X"/>
    <hyperlink ref="J350:J352" r:id="rId470" display="X"/>
    <hyperlink ref="J356" r:id="rId471"/>
    <hyperlink ref="J344" r:id="rId472"/>
    <hyperlink ref="J346:J347" r:id="rId473" display="X"/>
    <hyperlink ref="J355" r:id="rId474"/>
    <hyperlink ref="J389:J390" r:id="rId475" display="X"/>
    <hyperlink ref="J406:J407" r:id="rId476" display="X"/>
    <hyperlink ref="J409" r:id="rId477"/>
    <hyperlink ref="J426" r:id="rId478"/>
    <hyperlink ref="J433" r:id="rId479"/>
    <hyperlink ref="J190" r:id="rId480"/>
    <hyperlink ref="J339" r:id="rId481"/>
    <hyperlink ref="J136" r:id="rId482"/>
    <hyperlink ref="J384:J385" r:id="rId483" display="X"/>
    <hyperlink ref="J204" r:id="rId484"/>
    <hyperlink ref="J200" r:id="rId485"/>
    <hyperlink ref="J209" r:id="rId486"/>
    <hyperlink ref="J196" r:id="rId487"/>
    <hyperlink ref="J197" r:id="rId488"/>
    <hyperlink ref="J192" r:id="rId489"/>
    <hyperlink ref="J289" r:id="rId490"/>
    <hyperlink ref="J97" r:id="rId491"/>
    <hyperlink ref="J44:J45" r:id="rId492" display="X"/>
    <hyperlink ref="J95" r:id="rId493"/>
    <hyperlink ref="J157" r:id="rId494"/>
    <hyperlink ref="J160:J161" r:id="rId495" display="X"/>
    <hyperlink ref="J419" r:id="rId496"/>
    <hyperlink ref="J272" r:id="rId497"/>
    <hyperlink ref="J14" r:id="rId498"/>
    <hyperlink ref="J264" r:id="rId499"/>
    <hyperlink ref="J277" r:id="rId500"/>
    <hyperlink ref="J386:J387" r:id="rId501" display="X"/>
    <hyperlink ref="J313" r:id="rId502"/>
    <hyperlink ref="J254" r:id="rId503"/>
    <hyperlink ref="J360" r:id="rId504"/>
    <hyperlink ref="J372" r:id="rId505"/>
    <hyperlink ref="J13" r:id="rId506"/>
    <hyperlink ref="J39" r:id="rId507"/>
    <hyperlink ref="J271" r:id="rId508"/>
    <hyperlink ref="J276" r:id="rId509"/>
    <hyperlink ref="J237" r:id="rId510"/>
    <hyperlink ref="J279" r:id="rId511"/>
    <hyperlink ref="J287" r:id="rId512"/>
    <hyperlink ref="J240" r:id="rId513"/>
    <hyperlink ref="J252:J253" r:id="rId514" display="X"/>
    <hyperlink ref="J133" r:id="rId515"/>
    <hyperlink ref="J122" r:id="rId516"/>
    <hyperlink ref="J124" r:id="rId517"/>
    <hyperlink ref="J167" r:id="rId518"/>
    <hyperlink ref="J169" r:id="rId519"/>
    <hyperlink ref="J172" r:id="rId520"/>
    <hyperlink ref="J174" r:id="rId521"/>
    <hyperlink ref="J176" r:id="rId522"/>
    <hyperlink ref="J179" r:id="rId523"/>
    <hyperlink ref="J181" r:id="rId524"/>
    <hyperlink ref="J183" r:id="rId525"/>
    <hyperlink ref="J115" r:id="rId526"/>
    <hyperlink ref="J116" r:id="rId527"/>
    <hyperlink ref="J117" r:id="rId528"/>
    <hyperlink ref="J118" r:id="rId529"/>
    <hyperlink ref="J198" r:id="rId530"/>
    <hyperlink ref="J195" r:id="rId531"/>
    <hyperlink ref="J135" r:id="rId532"/>
    <hyperlink ref="J201" r:id="rId533"/>
    <hyperlink ref="J362" r:id="rId534"/>
    <hyperlink ref="J368" r:id="rId535"/>
    <hyperlink ref="J370" r:id="rId536"/>
    <hyperlink ref="J184" r:id="rId537"/>
    <hyperlink ref="J130" r:id="rId538"/>
    <hyperlink ref="J320" r:id="rId539"/>
    <hyperlink ref="J295" r:id="rId540"/>
    <hyperlink ref="J208" r:id="rId541"/>
    <hyperlink ref="J113:J114" r:id="rId542" display="X"/>
    <hyperlink ref="J281" r:id="rId543"/>
    <hyperlink ref="J88" r:id="rId544"/>
    <hyperlink ref="J89" r:id="rId545"/>
    <hyperlink ref="J90" r:id="rId546"/>
    <hyperlink ref="J91" r:id="rId547"/>
    <hyperlink ref="J92" r:id="rId548"/>
    <hyperlink ref="J93" r:id="rId549"/>
    <hyperlink ref="J119" r:id="rId550"/>
    <hyperlink ref="J191" r:id="rId551"/>
    <hyperlink ref="J210" r:id="rId552"/>
    <hyperlink ref="J266" r:id="rId553"/>
    <hyperlink ref="J278" r:id="rId554"/>
    <hyperlink ref="J280" r:id="rId555"/>
    <hyperlink ref="J194" r:id="rId556"/>
    <hyperlink ref="J148" r:id="rId557"/>
    <hyperlink ref="J17" r:id="rId558"/>
    <hyperlink ref="J215" r:id="rId559"/>
    <hyperlink ref="J218" r:id="rId560"/>
    <hyperlink ref="J219" r:id="rId561"/>
    <hyperlink ref="J137" r:id="rId562"/>
    <hyperlink ref="J23" r:id="rId563"/>
    <hyperlink ref="J380" r:id="rId564"/>
    <hyperlink ref="J26" r:id="rId565"/>
    <hyperlink ref="J139" r:id="rId566"/>
    <hyperlink ref="J140" r:id="rId567"/>
    <hyperlink ref="J273" r:id="rId568"/>
    <hyperlink ref="J241" r:id="rId569"/>
    <hyperlink ref="J147" r:id="rId570"/>
    <hyperlink ref="J292" r:id="rId571"/>
    <hyperlink ref="J291" r:id="rId572"/>
    <hyperlink ref="J286" r:id="rId573"/>
    <hyperlink ref="J270" r:id="rId574"/>
    <hyperlink ref="J217" r:id="rId575"/>
    <hyperlink ref="J120" r:id="rId576"/>
    <hyperlink ref="J132" r:id="rId577"/>
    <hyperlink ref="J418" r:id="rId578"/>
    <hyperlink ref="J80" r:id="rId579"/>
    <hyperlink ref="J77" r:id="rId580"/>
    <hyperlink ref="J78" r:id="rId581"/>
    <hyperlink ref="J206" r:id="rId582"/>
    <hyperlink ref="J22" r:id="rId583"/>
    <hyperlink ref="J331" r:id="rId584"/>
    <hyperlink ref="J67" r:id="rId585"/>
    <hyperlink ref="J66" r:id="rId586"/>
    <hyperlink ref="J69" r:id="rId587"/>
    <hyperlink ref="J68" r:id="rId588"/>
    <hyperlink ref="J303" r:id="rId589"/>
    <hyperlink ref="J302" r:id="rId590"/>
    <hyperlink ref="J305" r:id="rId591"/>
    <hyperlink ref="J99" r:id="rId592"/>
    <hyperlink ref="J364" r:id="rId593"/>
    <hyperlink ref="J367" r:id="rId594"/>
    <hyperlink ref="J371" r:id="rId595"/>
    <hyperlink ref="J126:J128" r:id="rId596" display="Exemption"/>
    <hyperlink ref="J267" r:id="rId597"/>
    <hyperlink ref="J149" r:id="rId598"/>
    <hyperlink ref="J70" r:id="rId599"/>
    <hyperlink ref="J245" r:id="rId600"/>
    <hyperlink ref="J238" r:id="rId601"/>
    <hyperlink ref="J242:J243" r:id="rId602" display="X"/>
    <hyperlink ref="J244" r:id="rId603"/>
    <hyperlink ref="J236" r:id="rId604"/>
    <hyperlink ref="J234" r:id="rId605"/>
    <hyperlink ref="J233" r:id="rId606"/>
    <hyperlink ref="J235" r:id="rId607"/>
    <hyperlink ref="J248" r:id="rId608"/>
    <hyperlink ref="J251" r:id="rId609"/>
    <hyperlink ref="J274" r:id="rId610"/>
    <hyperlink ref="J98" r:id="rId611"/>
    <hyperlink ref="J329" r:id="rId612"/>
    <hyperlink ref="J333" r:id="rId613"/>
    <hyperlink ref="J335" r:id="rId614"/>
    <hyperlink ref="J142" r:id="rId615"/>
    <hyperlink ref="J144" r:id="rId616"/>
    <hyperlink ref="J141" r:id="rId617"/>
    <hyperlink ref="D23" r:id="rId618"/>
    <hyperlink ref="J227" r:id="rId619" display="Exemption"/>
    <hyperlink ref="D243" r:id="rId620"/>
    <hyperlink ref="D247" r:id="rId621"/>
    <hyperlink ref="D275" r:id="rId622"/>
    <hyperlink ref="D265" r:id="rId623"/>
    <hyperlink ref="D143" r:id="rId624"/>
    <hyperlink ref="J143" r:id="rId625"/>
    <hyperlink ref="D259" r:id="rId626"/>
    <hyperlink ref="J259" r:id="rId627"/>
    <hyperlink ref="J260" r:id="rId628"/>
    <hyperlink ref="D260" r:id="rId629"/>
    <hyperlink ref="J12" r:id="rId630"/>
    <hyperlink ref="D257" r:id="rId631"/>
    <hyperlink ref="J257" r:id="rId632"/>
    <hyperlink ref="D108" r:id="rId633"/>
    <hyperlink ref="D107" r:id="rId634"/>
    <hyperlink ref="J107" r:id="rId635"/>
    <hyperlink ref="J111" r:id="rId636"/>
    <hyperlink ref="D111" r:id="rId637"/>
    <hyperlink ref="D429" r:id="rId638"/>
    <hyperlink ref="J429" r:id="rId639"/>
    <hyperlink ref="D416" r:id="rId640"/>
    <hyperlink ref="J416" r:id="rId641"/>
    <hyperlink ref="D400" r:id="rId642"/>
    <hyperlink ref="J400" r:id="rId643"/>
    <hyperlink ref="D401" r:id="rId644"/>
    <hyperlink ref="D402" r:id="rId645"/>
    <hyperlink ref="J402" r:id="rId646"/>
    <hyperlink ref="J403" r:id="rId647"/>
    <hyperlink ref="J404" r:id="rId648"/>
    <hyperlink ref="J405" r:id="rId649"/>
    <hyperlink ref="D403" r:id="rId650"/>
    <hyperlink ref="D404" r:id="rId651"/>
    <hyperlink ref="D405" r:id="rId652"/>
    <hyperlink ref="J239" r:id="rId653"/>
    <hyperlink ref="D239" r:id="rId654"/>
    <hyperlink ref="D443" r:id="rId655"/>
    <hyperlink ref="J443" r:id="rId656"/>
    <hyperlink ref="J444" r:id="rId657"/>
    <hyperlink ref="D148" r:id="rId658"/>
    <hyperlink ref="D258" r:id="rId659"/>
    <hyperlink ref="D250" r:id="rId660"/>
    <hyperlink ref="D264" r:id="rId661"/>
  </hyperlinks>
  <printOptions horizontalCentered="1"/>
  <pageMargins left="0.25" right="0.25" top="0.5" bottom="0.5" header="0.3" footer="0.3"/>
  <pageSetup paperSize="5" scale="44" fitToHeight="0" orientation="landscape" r:id="rId662"/>
  <headerFooter>
    <oddHeader xml:space="preserve">&amp;L&amp;"Arial,Regular"&amp;14        New Hampshire Buying Group Grocery Bid 2020&amp;R&amp;"Arial,Regular"&amp;14Northern Zone             </oddHeader>
    <oddFooter>&amp;L      &amp;"Arial,Regular"&amp;14    &amp;A, Page &amp;P</oddFooter>
  </headerFooter>
  <rowBreaks count="3" manualBreakCount="3">
    <brk id="73" max="16383" man="1"/>
    <brk id="260" max="16383" man="1"/>
    <brk id="445" max="16383" man="1"/>
  </rowBreaks>
  <extLst>
    <ext xmlns:x14="http://schemas.microsoft.com/office/spreadsheetml/2009/9/main" uri="{CCE6A557-97BC-4b89-ADB6-D9C93CAAB3DF}">
      <x14:dataValidations xmlns:xm="http://schemas.microsoft.com/office/excel/2006/main" xWindow="88" yWindow="601" count="2">
        <x14:dataValidation type="list" allowBlank="1" showErrorMessage="1" errorTitle="Domestic Item" error="Please select X from the dropdown if this item meets Domestic criteria or Exemption of you are providing and exemption letter.">
          <x14:formula1>
            <xm:f>Sheet1!$A$4:$A$5</xm:f>
          </x14:formula1>
          <xm:sqref>K27 K30 K36 K94 K113:K114 K119:K120 K125:K128 K132:K133 K135:K140 K160:K161 K184:K185 K189:K201 K203:K213 K221:K231 K262:K263 K265 K275 K280:K281 K288 K295 K307:K310 K316:K320 K323:K325 K328 K330 K334 K336 K418</xm:sqref>
        </x14:dataValidation>
        <x14:dataValidation type="list" allowBlank="1" showInputMessage="1" showErrorMessage="1" errorTitle="Special Order" error="Please select X from the dropdown if this item has been approved for special order status. " promptTitle="Special Order" prompt="Select X from the dropdown if this item has been approved for special order status. ">
          <x14:formula1>
            <xm:f>Sheet1!$A$8:$A$9</xm:f>
          </x14:formula1>
          <xm:sqref>B119 B199 B208:B209 B182:B183 B185 B280:B281 B288:B289 B310:B311 B328 B330 B334 B336 B360 B286 B57 B64:B66 B126 B425 B215:B219 B302:B306 B308 B323 B390 B48 B387 B166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A9"/>
  <sheetViews>
    <sheetView workbookViewId="0">
      <selection activeCell="A10" sqref="A10"/>
    </sheetView>
  </sheetViews>
  <sheetFormatPr defaultRowHeight="15" x14ac:dyDescent="0.25"/>
  <sheetData>
    <row r="4" spans="1:1" x14ac:dyDescent="0.25">
      <c r="A4" t="s">
        <v>26</v>
      </c>
    </row>
    <row r="5" spans="1:1" x14ac:dyDescent="0.25">
      <c r="A5" t="s">
        <v>394</v>
      </c>
    </row>
    <row r="9" spans="1:1" x14ac:dyDescent="0.25">
      <c r="A9" t="s">
        <v>26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Enter Company Name Here</vt:lpstr>
      <vt:lpstr>Sheet1</vt:lpstr>
      <vt:lpstr>'Enter Company Name Here'!Print_Titles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Tim Goossens</dc:creator>
  <cp:lastModifiedBy>Tim</cp:lastModifiedBy>
  <cp:lastPrinted>2020-02-14T18:28:06Z</cp:lastPrinted>
  <dcterms:created xsi:type="dcterms:W3CDTF">2020-02-12T18:51:41Z</dcterms:created>
  <dcterms:modified xsi:type="dcterms:W3CDTF">2020-02-23T23:40:59Z</dcterms:modified>
</cp:coreProperties>
</file>